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<sst xmlns="http://schemas.openxmlformats.org/spreadsheetml/2006/main" count="160" uniqueCount="159">
  <si>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</si>
  <si>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</si>
  <si>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</si>
  <si>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</si>
  <si>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</si>
  <si>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</si>
  <si>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</si>
  <si>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</si>
  <si>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</si>
  <si>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</si>
  <si>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</si>
  <si>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</si>
  <si>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</si>
  <si>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</si>
  <si>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</si>
  <si>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</si>
  <si>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</si>
  <si>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</si>
  <si>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</si>
  <si>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</si>
  <si>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</si>
  <si>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</si>
  <si>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</si>
  <si>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</si>
  <si>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</si>
  <si>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</si>
  <si>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</si>
  <si>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</si>
  <si>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</si>
  <si>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</si>
  <si>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</si>
  <si>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</si>
  <si>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</si>
  <si>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</si>
  <si>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</si>
  <si>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</si>
  <si>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</si>
  <si>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</si>
  <si>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</si>
  <si>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</si>
  <si>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</si>
  <si>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</si>
  <si>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</si>
  <si>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</si>
  <si>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</si>
  <si>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</si>
  <si>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</si>
  <si>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</si>
  <si>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</si>
  <si>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</si>
  <si>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</si>
  <si>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</si>
  <si>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</si>
  <si>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</si>
  <si>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</si>
  <si>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</si>
  <si>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</si>
  <si>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</si>
  <si>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</si>
  <si>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</si>
  <si>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</si>
  <si>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</si>
  <si>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</si>
  <si>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</si>
  <si>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</si>
  <si>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</si>
  <si>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</si>
  <si>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</si>
  <si>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</si>
  <si>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</si>
  <si>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</si>
  <si>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</si>
  <si>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</si>
  <si>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</si>
  <si>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</si>
  <si>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</si>
  <si>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</si>
  <si>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</si>
  <si>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</si>
  <si>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</si>
  <si>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</si>
  <si>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</si>
  <si>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</si>
  <si>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</si>
  <si>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</si>
  <si>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</si>
  <si>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</si>
  <si>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</si>
  <si>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</si>
  <si>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</si>
  <si>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</si>
  <si>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</si>
  <si>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</si>
  <si>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</si>
  <si>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</si>
  <si>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</si>
  <si>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</si>
  <si>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</si>
  <si>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</si>
  <si>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</si>
  <si>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</si>
  <si>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</si>
  <si>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</si>
  <si>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</si>
  <si>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</si>
  <si>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</si>
  <si>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Налоговые доходы</t>
  </si>
  <si>
    <t>Акцизы по подакцизным товарам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</si>
  <si>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</si>
  <si>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</si>
  <si>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</si>
  <si>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</si>
  <si>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</si>
  <si>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</si>
  <si>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</si>
  <si>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</si>
  <si>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</si>
  <si>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</si>
  <si>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</si>
  <si>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</si>
  <si>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</si>
  <si>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</si>
  <si>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</si>
  <si>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</si>
  <si>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</si>
  <si>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</si>
  <si>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</si>
  <si>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</si>
  <si>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</si>
  <si>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</si>
  <si>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</si>
  <si>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</si>
  <si>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</si>
  <si>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</si>
  <si>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</si>
  <si>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</si>
  <si>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</si>
  <si>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</si>
  <si>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 год</t>
  </si>
  <si>
    <t>% исполнения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</si>
  <si>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</si>
  <si>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</si>
  <si>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</si>
  <si>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</si>
  <si>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</si>
  <si>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</si>
  <si>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</si>
  <si>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</si>
  <si>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района, поселений</t>
  </si>
  <si>
    <t>Прочие доходы, от использования имущества и прав.находящихся в государственной и муниципальной собственности(за исключением имущества бюджетных и автономных учреждений)</t>
  </si>
  <si>
    <t>ВСЕГО НАЛОГОВЫЕ И НЕНАЛОГОВЫЕ ДОХОДЫ</t>
  </si>
  <si>
    <t>БЕЗВОЗМЕЗДНЫЕ ПОСТУПЛЕНИЯ</t>
  </si>
  <si>
    <t xml:space="preserve">ДОХОДЫ БЮДЖЕТОВ БЮДЖЕТНОЙ СИСТЕМЫ РОССИЙСКОЙ ФЕДЕРАЦИИ ОТ ВОЗВРАТА БЮДЖЕТНОЙ СИСТЕМЫ РОССИЙСКОЙ ФЕДЕРАЦИИ И ОРГАНИЗАЦИЯМИ ОСТАТКОВ СУБСИДИЙ,СУБВЕНЦИЙ
</t>
  </si>
  <si>
    <t>Суммы,подлежащие исключению в рамках консолидированного бюджета</t>
  </si>
  <si>
    <t>Всего доходов,без сумм,подлежащих исключению</t>
  </si>
  <si>
    <t>План 2019 год</t>
  </si>
  <si>
    <t>по состоянию на 01.11.2019г.</t>
  </si>
  <si>
    <t>Факт на 01.11.2019</t>
  </si>
  <si>
    <t>факт на 01.11.2019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</si>
</sst>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0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1" fontId="5" fillId="0" borderId="12" xfId="52" applyNumberFormat="1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5" fillId="0" borderId="14" xfId="52" applyFont="1" applyFill="1" applyBorder="1" applyProtection="1">
      <alignment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5" xfId="52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6" xfId="0" applyNumberFormat="1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172" fontId="5" fillId="0" borderId="18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16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1" fontId="3" fillId="0" borderId="14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4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172" fontId="3" fillId="24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 vertical="top"/>
    </xf>
    <xf numFmtId="172" fontId="5" fillId="24" borderId="10" xfId="0" applyNumberFormat="1" applyFont="1" applyFill="1" applyBorder="1" applyAlignment="1">
      <alignment horizontal="center"/>
    </xf>
    <xf numFmtId="172" fontId="5" fillId="24" borderId="19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vertical="top" wrapText="1"/>
    </xf>
    <xf numFmtId="172" fontId="5" fillId="24" borderId="10" xfId="0" applyNumberFormat="1" applyFont="1" applyFill="1" applyBorder="1" applyAlignment="1">
      <alignment horizontal="center" vertical="top" wrapText="1"/>
    </xf>
    <xf numFmtId="2" fontId="3" fillId="0" borderId="10" xfId="52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72" fontId="3" fillId="0" borderId="12" xfId="52" applyNumberFormat="1" applyFont="1" applyFill="1" applyBorder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72" fontId="5" fillId="0" borderId="12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/>
    </xf>
    <xf numFmtId="2" fontId="3" fillId="0" borderId="10" xfId="52" applyNumberFormat="1" applyFont="1" applyFill="1" applyBorder="1" applyAlignment="1" applyProtection="1">
      <alignment horizontal="right"/>
      <protection locked="0"/>
    </xf>
    <xf numFmtId="0" fontId="3" fillId="0" borderId="20" xfId="52" applyFont="1" applyFill="1" applyBorder="1" applyProtection="1">
      <alignment/>
      <protection/>
    </xf>
    <xf numFmtId="0" fontId="3" fillId="0" borderId="10" xfId="52" applyFont="1" applyFill="1" applyBorder="1" applyAlignment="1" applyProtection="1">
      <alignment horizontal="center" vertical="center"/>
      <protection locked="0"/>
    </xf>
    <xf numFmtId="0" fontId="10" fillId="0" borderId="10" xfId="52" applyFont="1" applyFill="1" applyBorder="1" applyAlignment="1" applyProtection="1">
      <alignment horizontal="left" vertical="center" wrapText="1"/>
      <protection locked="0"/>
    </xf>
    <xf numFmtId="0" fontId="5" fillId="0" borderId="10" xfId="52" applyFont="1" applyFill="1" applyBorder="1" applyAlignment="1" applyProtection="1">
      <alignment horizontal="center" vertical="center"/>
      <protection locked="0"/>
    </xf>
    <xf numFmtId="0" fontId="6" fillId="0" borderId="10" xfId="52" applyFont="1" applyFill="1" applyBorder="1" applyAlignment="1" applyProtection="1">
      <alignment horizontal="justify" wrapText="1"/>
      <protection locked="0"/>
    </xf>
    <xf numFmtId="0" fontId="10" fillId="0" borderId="10" xfId="52" applyFont="1" applyFill="1" applyBorder="1" applyAlignment="1" applyProtection="1">
      <alignment horizontal="justify" wrapText="1"/>
      <protection locked="0"/>
    </xf>
    <xf numFmtId="0" fontId="7" fillId="0" borderId="10" xfId="52" applyFont="1" applyFill="1" applyBorder="1" applyAlignment="1" applyProtection="1">
      <alignment horizontal="left" wrapText="1"/>
      <protection locked="0"/>
    </xf>
    <xf numFmtId="0" fontId="7" fillId="0" borderId="10" xfId="52" applyFont="1" applyFill="1" applyBorder="1" applyAlignment="1" applyProtection="1">
      <alignment horizontal="justify" wrapText="1"/>
      <protection locked="0"/>
    </xf>
    <xf numFmtId="0" fontId="5" fillId="0" borderId="10" xfId="52" applyFont="1" applyFill="1" applyBorder="1" applyProtection="1">
      <alignment/>
      <protection locked="0"/>
    </xf>
    <xf numFmtId="0" fontId="18" fillId="25" borderId="10" xfId="0" applyFont="1" applyFill="1" applyBorder="1" applyAlignment="1" applyProtection="1">
      <alignment/>
      <protection locked="0"/>
    </xf>
    <xf numFmtId="0" fontId="27" fillId="25" borderId="10" xfId="0" applyFont="1" applyFill="1" applyBorder="1" applyAlignment="1" applyProtection="1">
      <alignment wrapText="1"/>
      <protection locked="0"/>
    </xf>
    <xf numFmtId="0" fontId="28" fillId="25" borderId="10" xfId="0" applyFont="1" applyFill="1" applyBorder="1" applyAlignment="1" applyProtection="1">
      <alignment horizontal="right"/>
      <protection locked="0"/>
    </xf>
    <xf numFmtId="2" fontId="3" fillId="25" borderId="10" xfId="0" applyNumberFormat="1" applyFont="1" applyFill="1" applyBorder="1" applyAlignment="1" applyProtection="1">
      <alignment/>
      <protection locked="0"/>
    </xf>
    <xf numFmtId="172" fontId="3" fillId="25" borderId="12" xfId="52" applyNumberFormat="1" applyFont="1" applyFill="1" applyBorder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7" fillId="0" borderId="10" xfId="52" applyFont="1" applyFill="1" applyBorder="1" applyAlignment="1" applyProtection="1">
      <alignment wrapText="1"/>
      <protection locked="0"/>
    </xf>
    <xf numFmtId="2" fontId="29" fillId="0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 horizontal="center" wrapText="1"/>
    </xf>
    <xf numFmtId="172" fontId="5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2" xfId="52" applyFont="1" applyBorder="1" applyAlignment="1" applyProtection="1">
      <alignment/>
      <protection/>
    </xf>
    <xf numFmtId="0" fontId="0" fillId="0" borderId="0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A28">
      <selection activeCell="C42" sqref="C42:F102"/>
    </sheetView>
  </sheetViews>
  <sheetFormatPr defaultColWidth="9.140625" defaultRowHeight="15"/>
  <cols>
    <col min="1" max="1" width="5.57421875" style="0" customWidth="1"/>
    <col min="2" max="2" width="37.281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93" t="s">
        <v>0</v>
      </c>
      <c r="B1" s="93"/>
      <c r="C1" s="93"/>
      <c r="D1" s="93"/>
      <c r="E1" s="93"/>
      <c r="F1" s="93"/>
    </row>
    <row r="2" spans="1:6" ht="19.5">
      <c r="A2" s="1"/>
      <c r="B2" s="94" t="s">
        <v>156</v>
      </c>
      <c r="C2" s="94"/>
      <c r="D2" s="94"/>
      <c r="E2" s="94"/>
      <c r="F2" s="94"/>
    </row>
    <row r="4" spans="1:8" ht="40.5" customHeight="1">
      <c r="A4" s="2" t="s">
        <v>1</v>
      </c>
      <c r="B4" s="3" t="s">
        <v>2</v>
      </c>
      <c r="C4" s="3" t="s">
        <v>155</v>
      </c>
      <c r="D4" s="7" t="s">
        <v>157</v>
      </c>
      <c r="E4" s="8" t="s">
        <v>3</v>
      </c>
      <c r="F4" s="95" t="s">
        <v>4</v>
      </c>
      <c r="G4" s="96"/>
      <c r="H4" s="17"/>
    </row>
    <row r="5" spans="1:8" ht="17.25" customHeight="1">
      <c r="A5" s="75"/>
      <c r="B5" s="76" t="s">
        <v>106</v>
      </c>
      <c r="C5" s="64">
        <f>C6+C7+C8+C9+C10+C13+C11+C12</f>
        <v>3276.7</v>
      </c>
      <c r="D5" s="64">
        <f>D6+D7+D8+D9+D10+D13+D11+D12</f>
        <v>2480.4</v>
      </c>
      <c r="E5" s="64">
        <f>E6+E7+E8+E9+E10+E13+E11+E12</f>
        <v>2480.5</v>
      </c>
      <c r="F5" s="65">
        <f>E5-C5</f>
        <v>-796.1999999999998</v>
      </c>
      <c r="G5" s="66">
        <f>E5/C5*100</f>
        <v>75.70116275521104</v>
      </c>
      <c r="H5" s="16"/>
    </row>
    <row r="6" spans="1:8" ht="12.75" customHeight="1">
      <c r="A6" s="77">
        <v>1</v>
      </c>
      <c r="B6" s="78" t="s">
        <v>5</v>
      </c>
      <c r="C6" s="67">
        <v>784</v>
      </c>
      <c r="D6" s="67">
        <v>705.6</v>
      </c>
      <c r="E6" s="67">
        <v>705.7</v>
      </c>
      <c r="F6" s="68">
        <f aca="true" t="shared" si="0" ref="F6:F38">E6-C6</f>
        <v>-78.29999999999995</v>
      </c>
      <c r="G6" s="69">
        <f aca="true" t="shared" si="1" ref="G6:G38">E6/C6*100</f>
        <v>90.01275510204081</v>
      </c>
      <c r="H6" s="11"/>
    </row>
    <row r="7" spans="1:8" ht="16.5" customHeight="1">
      <c r="A7" s="77">
        <v>2</v>
      </c>
      <c r="B7" s="78" t="s">
        <v>107</v>
      </c>
      <c r="C7" s="67">
        <v>0</v>
      </c>
      <c r="D7" s="67">
        <v>0</v>
      </c>
      <c r="E7" s="67">
        <v>0</v>
      </c>
      <c r="F7" s="68">
        <f t="shared" si="0"/>
        <v>0</v>
      </c>
      <c r="G7" s="69" t="e">
        <f t="shared" si="1"/>
        <v>#DIV/0!</v>
      </c>
      <c r="H7" s="11"/>
    </row>
    <row r="8" spans="1:8" ht="14.25" customHeight="1">
      <c r="A8" s="77">
        <v>4</v>
      </c>
      <c r="B8" s="78" t="s">
        <v>6</v>
      </c>
      <c r="C8" s="67">
        <v>0</v>
      </c>
      <c r="D8" s="67">
        <v>0</v>
      </c>
      <c r="E8" s="67">
        <v>0</v>
      </c>
      <c r="F8" s="68">
        <f t="shared" si="0"/>
        <v>0</v>
      </c>
      <c r="G8" s="69" t="e">
        <f t="shared" si="1"/>
        <v>#DIV/0!</v>
      </c>
      <c r="H8" s="11"/>
    </row>
    <row r="9" spans="1:8" ht="21" customHeight="1">
      <c r="A9" s="77">
        <v>5</v>
      </c>
      <c r="B9" s="78" t="s">
        <v>7</v>
      </c>
      <c r="C9" s="67">
        <v>102.9</v>
      </c>
      <c r="D9" s="67">
        <v>102.4</v>
      </c>
      <c r="E9" s="67">
        <v>102.4</v>
      </c>
      <c r="F9" s="68">
        <f t="shared" si="0"/>
        <v>-0.5</v>
      </c>
      <c r="G9" s="69">
        <f t="shared" si="1"/>
        <v>99.51409135082604</v>
      </c>
      <c r="H9" s="11"/>
    </row>
    <row r="10" spans="1:8" ht="21.75" customHeight="1">
      <c r="A10" s="77">
        <v>6</v>
      </c>
      <c r="B10" s="78" t="s">
        <v>108</v>
      </c>
      <c r="C10" s="67">
        <v>0</v>
      </c>
      <c r="D10" s="67">
        <v>0</v>
      </c>
      <c r="E10" s="67">
        <v>0</v>
      </c>
      <c r="F10" s="68">
        <f t="shared" si="0"/>
        <v>0</v>
      </c>
      <c r="G10" s="69" t="e">
        <f t="shared" si="1"/>
        <v>#DIV/0!</v>
      </c>
      <c r="H10" s="11"/>
    </row>
    <row r="11" spans="1:8" ht="20.25" customHeight="1">
      <c r="A11" s="77">
        <v>7</v>
      </c>
      <c r="B11" s="78" t="s">
        <v>8</v>
      </c>
      <c r="C11" s="67">
        <v>130.9</v>
      </c>
      <c r="D11" s="67">
        <v>26.7</v>
      </c>
      <c r="E11" s="67">
        <v>26.7</v>
      </c>
      <c r="F11" s="68">
        <f t="shared" si="0"/>
        <v>-104.2</v>
      </c>
      <c r="G11" s="69">
        <f t="shared" si="1"/>
        <v>20.397249809014514</v>
      </c>
      <c r="H11" s="11"/>
    </row>
    <row r="12" spans="1:8" ht="15">
      <c r="A12" s="77">
        <v>8</v>
      </c>
      <c r="B12" s="78" t="s">
        <v>9</v>
      </c>
      <c r="C12" s="67">
        <v>2255.9</v>
      </c>
      <c r="D12" s="67">
        <v>1643.5</v>
      </c>
      <c r="E12" s="67">
        <v>1643.5</v>
      </c>
      <c r="F12" s="68">
        <f t="shared" si="0"/>
        <v>-612.4000000000001</v>
      </c>
      <c r="G12" s="69">
        <f t="shared" si="1"/>
        <v>72.85340662263397</v>
      </c>
      <c r="H12" s="11"/>
    </row>
    <row r="13" spans="1:8" ht="15">
      <c r="A13" s="77">
        <v>9</v>
      </c>
      <c r="B13" s="78" t="s">
        <v>10</v>
      </c>
      <c r="C13" s="67">
        <v>3</v>
      </c>
      <c r="D13" s="67">
        <v>2.2</v>
      </c>
      <c r="E13" s="67">
        <v>2.2</v>
      </c>
      <c r="F13" s="68">
        <f t="shared" si="0"/>
        <v>-0.7999999999999998</v>
      </c>
      <c r="G13" s="69">
        <f t="shared" si="1"/>
        <v>73.33333333333334</v>
      </c>
      <c r="H13" s="11"/>
    </row>
    <row r="14" spans="1:8" ht="17.25" customHeight="1">
      <c r="A14" s="77"/>
      <c r="B14" s="79" t="s">
        <v>109</v>
      </c>
      <c r="C14" s="70">
        <f>C15+C16+C17+C20+C21+C22+C23+C24+C25+C26+C18+C19</f>
        <v>193.2</v>
      </c>
      <c r="D14" s="70">
        <f>D15+D16+D17+D20+D21+D22+D23+D24+D25+D26+D18+D19</f>
        <v>181.2</v>
      </c>
      <c r="E14" s="70">
        <f>E15+E16+E17+E20+E21+E22+E23+E24+E25+E26+E18+E19</f>
        <v>174.2</v>
      </c>
      <c r="F14" s="71">
        <f>E14-C14</f>
        <v>-19</v>
      </c>
      <c r="G14" s="66">
        <f t="shared" si="1"/>
        <v>90.16563146997929</v>
      </c>
      <c r="H14" s="11"/>
    </row>
    <row r="15" spans="1:8" ht="14.25" customHeight="1">
      <c r="A15" s="77">
        <v>1</v>
      </c>
      <c r="B15" s="78" t="s">
        <v>11</v>
      </c>
      <c r="C15" s="67">
        <v>0</v>
      </c>
      <c r="D15" s="67">
        <v>0</v>
      </c>
      <c r="E15" s="67">
        <v>0</v>
      </c>
      <c r="F15" s="68">
        <f t="shared" si="0"/>
        <v>0</v>
      </c>
      <c r="G15" s="69" t="e">
        <f t="shared" si="1"/>
        <v>#DIV/0!</v>
      </c>
      <c r="H15" s="11"/>
    </row>
    <row r="16" spans="1:8" ht="16.5" customHeight="1">
      <c r="A16" s="77">
        <v>2</v>
      </c>
      <c r="B16" s="78" t="s">
        <v>102</v>
      </c>
      <c r="C16" s="67">
        <v>0</v>
      </c>
      <c r="D16" s="67">
        <v>0</v>
      </c>
      <c r="E16" s="67">
        <v>0</v>
      </c>
      <c r="F16" s="68">
        <f t="shared" si="0"/>
        <v>0</v>
      </c>
      <c r="G16" s="69" t="e">
        <f t="shared" si="1"/>
        <v>#DIV/0!</v>
      </c>
      <c r="H16" s="12"/>
    </row>
    <row r="17" spans="1:8" ht="39" customHeight="1">
      <c r="A17" s="77">
        <v>3</v>
      </c>
      <c r="B17" s="78" t="s">
        <v>148</v>
      </c>
      <c r="C17" s="67">
        <v>0</v>
      </c>
      <c r="D17" s="67">
        <v>0</v>
      </c>
      <c r="E17" s="67">
        <v>0</v>
      </c>
      <c r="F17" s="68">
        <f t="shared" si="0"/>
        <v>0</v>
      </c>
      <c r="G17" s="69" t="e">
        <f t="shared" si="1"/>
        <v>#DIV/0!</v>
      </c>
      <c r="H17" s="11"/>
    </row>
    <row r="18" spans="1:8" ht="15">
      <c r="A18" s="77">
        <v>4</v>
      </c>
      <c r="B18" s="78" t="s">
        <v>110</v>
      </c>
      <c r="C18" s="67">
        <v>60.1</v>
      </c>
      <c r="D18" s="67">
        <v>50</v>
      </c>
      <c r="E18" s="67">
        <v>49.9</v>
      </c>
      <c r="F18" s="68">
        <f t="shared" si="0"/>
        <v>-10.200000000000003</v>
      </c>
      <c r="G18" s="69">
        <f t="shared" si="1"/>
        <v>83.02828618968385</v>
      </c>
      <c r="H18" s="11"/>
    </row>
    <row r="19" spans="1:8" ht="47.25" customHeight="1">
      <c r="A19" s="77">
        <v>5</v>
      </c>
      <c r="B19" s="78" t="s">
        <v>12</v>
      </c>
      <c r="C19" s="67">
        <v>0</v>
      </c>
      <c r="D19" s="67">
        <v>0</v>
      </c>
      <c r="E19" s="67">
        <v>0</v>
      </c>
      <c r="F19" s="68">
        <f t="shared" si="0"/>
        <v>0</v>
      </c>
      <c r="G19" s="69" t="e">
        <f t="shared" si="1"/>
        <v>#DIV/0!</v>
      </c>
      <c r="H19" s="11"/>
    </row>
    <row r="20" spans="1:8" ht="17.25" customHeight="1">
      <c r="A20" s="77">
        <v>6</v>
      </c>
      <c r="B20" s="78" t="s">
        <v>149</v>
      </c>
      <c r="C20" s="67">
        <v>0</v>
      </c>
      <c r="D20" s="67">
        <v>0</v>
      </c>
      <c r="E20" s="67">
        <v>0</v>
      </c>
      <c r="F20" s="68">
        <f t="shared" si="0"/>
        <v>0</v>
      </c>
      <c r="G20" s="69" t="e">
        <f t="shared" si="1"/>
        <v>#DIV/0!</v>
      </c>
      <c r="H20" s="11"/>
    </row>
    <row r="21" spans="1:8" ht="24.75" customHeight="1">
      <c r="A21" s="77">
        <v>7</v>
      </c>
      <c r="B21" s="78" t="s">
        <v>13</v>
      </c>
      <c r="C21" s="67">
        <v>0</v>
      </c>
      <c r="D21" s="67">
        <v>0</v>
      </c>
      <c r="E21" s="67">
        <v>0</v>
      </c>
      <c r="F21" s="68">
        <f t="shared" si="0"/>
        <v>0</v>
      </c>
      <c r="G21" s="69" t="e">
        <f t="shared" si="1"/>
        <v>#DIV/0!</v>
      </c>
      <c r="H21" s="11"/>
    </row>
    <row r="22" spans="1:8" ht="19.5" customHeight="1">
      <c r="A22" s="77">
        <v>8</v>
      </c>
      <c r="B22" s="78" t="s">
        <v>14</v>
      </c>
      <c r="C22" s="67">
        <v>5.2</v>
      </c>
      <c r="D22" s="67">
        <v>3.3</v>
      </c>
      <c r="E22" s="67">
        <v>3.3</v>
      </c>
      <c r="F22" s="68">
        <f t="shared" si="0"/>
        <v>-1.9000000000000004</v>
      </c>
      <c r="G22" s="69">
        <f t="shared" si="1"/>
        <v>63.46153846153846</v>
      </c>
      <c r="H22" s="11"/>
    </row>
    <row r="23" spans="1:8" ht="27" customHeight="1">
      <c r="A23" s="77">
        <v>9</v>
      </c>
      <c r="B23" s="78" t="s">
        <v>103</v>
      </c>
      <c r="C23" s="67">
        <v>34</v>
      </c>
      <c r="D23" s="67">
        <v>34</v>
      </c>
      <c r="E23" s="67">
        <v>34</v>
      </c>
      <c r="F23" s="68">
        <f t="shared" si="0"/>
        <v>0</v>
      </c>
      <c r="G23" s="69">
        <f t="shared" si="1"/>
        <v>100</v>
      </c>
      <c r="H23" s="11"/>
    </row>
    <row r="24" spans="1:8" ht="60" customHeight="1">
      <c r="A24" s="77">
        <v>10</v>
      </c>
      <c r="B24" s="78" t="s">
        <v>15</v>
      </c>
      <c r="C24" s="67">
        <v>39.9</v>
      </c>
      <c r="D24" s="67">
        <v>39.9</v>
      </c>
      <c r="E24" s="67">
        <v>39.9</v>
      </c>
      <c r="F24" s="68">
        <f t="shared" si="0"/>
        <v>0</v>
      </c>
      <c r="G24" s="69">
        <f t="shared" si="1"/>
        <v>100</v>
      </c>
      <c r="H24" s="11"/>
    </row>
    <row r="25" spans="1:8" ht="51" customHeight="1">
      <c r="A25" s="77">
        <v>11</v>
      </c>
      <c r="B25" s="78" t="s">
        <v>111</v>
      </c>
      <c r="C25" s="67">
        <v>54</v>
      </c>
      <c r="D25" s="67">
        <v>54</v>
      </c>
      <c r="E25" s="67">
        <v>47.1</v>
      </c>
      <c r="F25" s="68">
        <f t="shared" si="0"/>
        <v>-6.899999999999999</v>
      </c>
      <c r="G25" s="69">
        <f t="shared" si="1"/>
        <v>87.22222222222223</v>
      </c>
      <c r="H25" s="11"/>
    </row>
    <row r="26" spans="1:8" ht="15" customHeight="1">
      <c r="A26" s="77">
        <v>12</v>
      </c>
      <c r="B26" s="78" t="s">
        <v>16</v>
      </c>
      <c r="C26" s="67">
        <v>0</v>
      </c>
      <c r="D26" s="67">
        <v>0</v>
      </c>
      <c r="E26" s="67">
        <v>0</v>
      </c>
      <c r="F26" s="68">
        <f t="shared" si="0"/>
        <v>0</v>
      </c>
      <c r="G26" s="69" t="e">
        <f t="shared" si="1"/>
        <v>#DIV/0!</v>
      </c>
      <c r="H26" s="11"/>
    </row>
    <row r="27" spans="1:8" ht="14.25" customHeight="1">
      <c r="A27" s="77"/>
      <c r="B27" s="80" t="s">
        <v>150</v>
      </c>
      <c r="C27" s="72">
        <f>C5+C14</f>
        <v>3469.8999999999996</v>
      </c>
      <c r="D27" s="72">
        <f>D5+D14</f>
        <v>2661.6</v>
      </c>
      <c r="E27" s="72">
        <f>E5+E14</f>
        <v>2654.7</v>
      </c>
      <c r="F27" s="65">
        <f t="shared" si="0"/>
        <v>-815.1999999999998</v>
      </c>
      <c r="G27" s="66">
        <f t="shared" si="1"/>
        <v>76.50652756563589</v>
      </c>
      <c r="H27" s="11"/>
    </row>
    <row r="28" spans="1:8" ht="12.75" customHeight="1">
      <c r="A28" s="77"/>
      <c r="B28" s="80" t="s">
        <v>151</v>
      </c>
      <c r="C28" s="72">
        <f>C29+C34+C35</f>
        <v>10430.2</v>
      </c>
      <c r="D28" s="72">
        <f>D29+D34+D35</f>
        <v>10430.2</v>
      </c>
      <c r="E28" s="72">
        <f>E29+E34+E35</f>
        <v>9824.900000000001</v>
      </c>
      <c r="F28" s="65">
        <f t="shared" si="0"/>
        <v>-605.2999999999993</v>
      </c>
      <c r="G28" s="66">
        <f t="shared" si="1"/>
        <v>94.19665969971814</v>
      </c>
      <c r="H28" s="11"/>
    </row>
    <row r="29" spans="1:8" ht="27" customHeight="1">
      <c r="A29" s="75"/>
      <c r="B29" s="81" t="s">
        <v>17</v>
      </c>
      <c r="C29" s="73">
        <f>SUM(C30:C33)</f>
        <v>10430.2</v>
      </c>
      <c r="D29" s="73">
        <f>SUM(D30:D33)</f>
        <v>10430.2</v>
      </c>
      <c r="E29" s="73">
        <f>SUM(E30:E33)</f>
        <v>9824.900000000001</v>
      </c>
      <c r="F29" s="71">
        <f t="shared" si="0"/>
        <v>-605.2999999999993</v>
      </c>
      <c r="G29" s="66">
        <f t="shared" si="1"/>
        <v>94.19665969971814</v>
      </c>
      <c r="H29" s="12"/>
    </row>
    <row r="30" spans="1:8" ht="17.25" customHeight="1">
      <c r="A30" s="77">
        <v>1</v>
      </c>
      <c r="B30" s="78" t="s">
        <v>112</v>
      </c>
      <c r="C30" s="67">
        <v>5149.3</v>
      </c>
      <c r="D30" s="67">
        <v>5149.3</v>
      </c>
      <c r="E30" s="67">
        <v>5064.6</v>
      </c>
      <c r="F30" s="68">
        <f t="shared" si="0"/>
        <v>-84.69999999999982</v>
      </c>
      <c r="G30" s="69">
        <f t="shared" si="1"/>
        <v>98.3551162293904</v>
      </c>
      <c r="H30" s="11"/>
    </row>
    <row r="31" spans="1:8" ht="28.5" customHeight="1">
      <c r="A31" s="77">
        <v>2</v>
      </c>
      <c r="B31" s="78" t="s">
        <v>18</v>
      </c>
      <c r="C31" s="67">
        <v>0</v>
      </c>
      <c r="D31" s="67">
        <v>0</v>
      </c>
      <c r="E31" s="67">
        <v>0</v>
      </c>
      <c r="F31" s="68">
        <f t="shared" si="0"/>
        <v>0</v>
      </c>
      <c r="G31" s="69" t="e">
        <f t="shared" si="1"/>
        <v>#DIV/0!</v>
      </c>
      <c r="H31" s="11"/>
    </row>
    <row r="32" spans="1:8" ht="32.25" customHeight="1">
      <c r="A32" s="77">
        <v>3</v>
      </c>
      <c r="B32" s="78" t="s">
        <v>19</v>
      </c>
      <c r="C32" s="67">
        <v>83.5</v>
      </c>
      <c r="D32" s="67">
        <v>83.5</v>
      </c>
      <c r="E32" s="67">
        <v>83.5</v>
      </c>
      <c r="F32" s="68">
        <f t="shared" si="0"/>
        <v>0</v>
      </c>
      <c r="G32" s="69">
        <f t="shared" si="1"/>
        <v>100</v>
      </c>
      <c r="H32" s="11"/>
    </row>
    <row r="33" spans="1:8" ht="18.75" customHeight="1">
      <c r="A33" s="77">
        <v>4</v>
      </c>
      <c r="B33" s="78" t="s">
        <v>20</v>
      </c>
      <c r="C33" s="67">
        <v>5197.4</v>
      </c>
      <c r="D33" s="67">
        <v>5197.4</v>
      </c>
      <c r="E33" s="67">
        <v>4676.8</v>
      </c>
      <c r="F33" s="68">
        <f t="shared" si="0"/>
        <v>-520.5999999999995</v>
      </c>
      <c r="G33" s="69">
        <f t="shared" si="1"/>
        <v>89.9834532650941</v>
      </c>
      <c r="H33" s="14"/>
    </row>
    <row r="34" spans="1:8" ht="51.75" customHeight="1">
      <c r="A34" s="77">
        <v>5</v>
      </c>
      <c r="B34" s="78" t="s">
        <v>152</v>
      </c>
      <c r="C34" s="67">
        <v>0</v>
      </c>
      <c r="D34" s="67">
        <v>0</v>
      </c>
      <c r="E34" s="67">
        <v>0</v>
      </c>
      <c r="F34" s="68">
        <f t="shared" si="0"/>
        <v>0</v>
      </c>
      <c r="G34" s="69" t="e">
        <f t="shared" si="1"/>
        <v>#DIV/0!</v>
      </c>
      <c r="H34" s="12"/>
    </row>
    <row r="35" spans="1:8" ht="51.75" customHeight="1">
      <c r="A35" s="75">
        <v>6</v>
      </c>
      <c r="B35" s="78" t="s">
        <v>21</v>
      </c>
      <c r="C35" s="67">
        <v>0</v>
      </c>
      <c r="D35" s="67">
        <v>0</v>
      </c>
      <c r="E35" s="67">
        <v>0</v>
      </c>
      <c r="F35" s="68">
        <f t="shared" si="0"/>
        <v>0</v>
      </c>
      <c r="G35" s="69" t="e">
        <f t="shared" si="1"/>
        <v>#DIV/0!</v>
      </c>
      <c r="H35" s="74"/>
    </row>
    <row r="36" spans="1:8" ht="27" customHeight="1">
      <c r="A36" s="82"/>
      <c r="B36" s="80" t="s">
        <v>22</v>
      </c>
      <c r="C36" s="72">
        <f>C27+C28</f>
        <v>13900.1</v>
      </c>
      <c r="D36" s="72">
        <f>D27+D28</f>
        <v>13091.800000000001</v>
      </c>
      <c r="E36" s="72">
        <f>E27+E28</f>
        <v>12479.600000000002</v>
      </c>
      <c r="F36" s="65">
        <f t="shared" si="0"/>
        <v>-1420.4999999999982</v>
      </c>
      <c r="G36" s="69">
        <f t="shared" si="1"/>
        <v>89.78064906007872</v>
      </c>
      <c r="H36" s="74"/>
    </row>
    <row r="37" spans="1:8" ht="51.75" customHeight="1">
      <c r="A37" s="83"/>
      <c r="B37" s="84" t="s">
        <v>153</v>
      </c>
      <c r="C37" s="85">
        <v>5197.4</v>
      </c>
      <c r="D37" s="85">
        <v>5197.4</v>
      </c>
      <c r="E37" s="85">
        <v>4676.8</v>
      </c>
      <c r="F37" s="86">
        <f t="shared" si="0"/>
        <v>-520.5999999999995</v>
      </c>
      <c r="G37" s="87">
        <f t="shared" si="1"/>
        <v>89.9834532650941</v>
      </c>
      <c r="H37" s="74"/>
    </row>
    <row r="38" spans="1:8" ht="29.25" customHeight="1">
      <c r="A38" s="88"/>
      <c r="B38" s="89" t="s">
        <v>154</v>
      </c>
      <c r="C38" s="90">
        <f>C36-C37</f>
        <v>8702.7</v>
      </c>
      <c r="D38" s="90">
        <f>D36-D37</f>
        <v>7894.4000000000015</v>
      </c>
      <c r="E38" s="90">
        <f>E36-E37</f>
        <v>7802.800000000002</v>
      </c>
      <c r="F38" s="65">
        <f t="shared" si="0"/>
        <v>-899.8999999999987</v>
      </c>
      <c r="G38" s="66">
        <f t="shared" si="1"/>
        <v>89.6595309501649</v>
      </c>
      <c r="H38" s="74"/>
    </row>
    <row r="39" spans="1:8" ht="15">
      <c r="A39" s="5"/>
      <c r="B39" s="4"/>
      <c r="C39" s="97"/>
      <c r="D39" s="97"/>
      <c r="E39" s="97"/>
      <c r="F39" s="97"/>
      <c r="G39" s="97"/>
      <c r="H39" s="42"/>
    </row>
    <row r="40" spans="3:7" ht="15">
      <c r="C40" s="9"/>
      <c r="D40" s="9"/>
      <c r="E40" s="10"/>
      <c r="F40" s="13"/>
      <c r="G40" s="18"/>
    </row>
    <row r="41" spans="1:7" ht="64.5">
      <c r="A41" s="19" t="s">
        <v>23</v>
      </c>
      <c r="B41" s="20" t="s">
        <v>24</v>
      </c>
      <c r="C41" s="21" t="s">
        <v>138</v>
      </c>
      <c r="D41" s="21" t="s">
        <v>158</v>
      </c>
      <c r="E41" s="21" t="s">
        <v>3</v>
      </c>
      <c r="F41" s="21" t="s">
        <v>139</v>
      </c>
      <c r="G41" s="15"/>
    </row>
    <row r="42" spans="1:8" ht="34.5" customHeight="1">
      <c r="A42" s="49" t="s">
        <v>25</v>
      </c>
      <c r="B42" s="50" t="s">
        <v>26</v>
      </c>
      <c r="C42" s="57">
        <f>SUM(C43:C50)</f>
        <v>4120</v>
      </c>
      <c r="D42" s="29">
        <f>SUM(D43:D50)</f>
        <v>3294.6</v>
      </c>
      <c r="E42" s="58">
        <f aca="true" t="shared" si="2" ref="E42:E47">D42-C42</f>
        <v>-825.4000000000001</v>
      </c>
      <c r="F42" s="58">
        <f aca="true" t="shared" si="3" ref="F42:F47">D42/C42*100</f>
        <v>79.96601941747574</v>
      </c>
      <c r="G42" s="43"/>
      <c r="H42" s="44"/>
    </row>
    <row r="43" spans="1:8" ht="38.25">
      <c r="A43" s="51" t="s">
        <v>27</v>
      </c>
      <c r="B43" s="52" t="s">
        <v>113</v>
      </c>
      <c r="C43" s="31"/>
      <c r="D43" s="31"/>
      <c r="E43" s="22">
        <f t="shared" si="2"/>
        <v>0</v>
      </c>
      <c r="F43" s="30" t="e">
        <f t="shared" si="3"/>
        <v>#DIV/0!</v>
      </c>
      <c r="G43" s="43"/>
      <c r="H43" s="45"/>
    </row>
    <row r="44" spans="1:8" ht="51">
      <c r="A44" s="51" t="s">
        <v>28</v>
      </c>
      <c r="B44" s="52" t="s">
        <v>114</v>
      </c>
      <c r="C44" s="28"/>
      <c r="D44" s="30"/>
      <c r="E44" s="30">
        <f t="shared" si="2"/>
        <v>0</v>
      </c>
      <c r="F44" s="30" t="e">
        <f t="shared" si="3"/>
        <v>#DIV/0!</v>
      </c>
      <c r="G44" s="46"/>
      <c r="H44" s="45"/>
    </row>
    <row r="45" spans="1:8" ht="64.5">
      <c r="A45" s="51" t="s">
        <v>29</v>
      </c>
      <c r="B45" s="53" t="s">
        <v>115</v>
      </c>
      <c r="C45" s="31">
        <v>3912</v>
      </c>
      <c r="D45" s="30">
        <v>3179.6</v>
      </c>
      <c r="E45" s="30">
        <f t="shared" si="2"/>
        <v>-732.4000000000001</v>
      </c>
      <c r="F45" s="30">
        <f t="shared" si="3"/>
        <v>81.27811860940695</v>
      </c>
      <c r="G45" s="43"/>
      <c r="H45" s="45"/>
    </row>
    <row r="46" spans="1:8" ht="15">
      <c r="A46" s="51" t="s">
        <v>116</v>
      </c>
      <c r="B46" s="52" t="s">
        <v>117</v>
      </c>
      <c r="C46" s="32">
        <v>0</v>
      </c>
      <c r="D46" s="32">
        <v>0</v>
      </c>
      <c r="E46" s="30">
        <f t="shared" si="2"/>
        <v>0</v>
      </c>
      <c r="F46" s="30" t="e">
        <f t="shared" si="3"/>
        <v>#DIV/0!</v>
      </c>
      <c r="G46" s="43"/>
      <c r="H46" s="45"/>
    </row>
    <row r="47" spans="1:8" ht="51">
      <c r="A47" s="51" t="s">
        <v>118</v>
      </c>
      <c r="B47" s="52" t="s">
        <v>119</v>
      </c>
      <c r="C47" s="32">
        <v>5.6</v>
      </c>
      <c r="D47" s="59">
        <v>5.6</v>
      </c>
      <c r="E47" s="30">
        <f t="shared" si="2"/>
        <v>0</v>
      </c>
      <c r="F47" s="30">
        <f t="shared" si="3"/>
        <v>100</v>
      </c>
      <c r="G47" s="43"/>
      <c r="H47" s="45"/>
    </row>
    <row r="48" spans="1:8" ht="25.5">
      <c r="A48" s="51" t="s">
        <v>104</v>
      </c>
      <c r="B48" s="52" t="s">
        <v>120</v>
      </c>
      <c r="C48" s="32"/>
      <c r="D48" s="30"/>
      <c r="E48" s="30"/>
      <c r="F48" s="30"/>
      <c r="G48" s="43"/>
      <c r="H48" s="45"/>
    </row>
    <row r="49" spans="1:8" ht="15">
      <c r="A49" s="51" t="s">
        <v>30</v>
      </c>
      <c r="B49" s="52" t="s">
        <v>31</v>
      </c>
      <c r="C49" s="32">
        <v>5</v>
      </c>
      <c r="D49" s="23">
        <v>0</v>
      </c>
      <c r="E49" s="30">
        <f>D49-C49</f>
        <v>-5</v>
      </c>
      <c r="F49" s="30">
        <f>D49/C49*100</f>
        <v>0</v>
      </c>
      <c r="G49" s="43"/>
      <c r="H49" s="45"/>
    </row>
    <row r="50" spans="1:8" ht="15">
      <c r="A50" s="51" t="s">
        <v>32</v>
      </c>
      <c r="B50" s="52" t="s">
        <v>33</v>
      </c>
      <c r="C50" s="30">
        <v>197.4</v>
      </c>
      <c r="D50" s="60">
        <v>109.4</v>
      </c>
      <c r="E50" s="30">
        <f>D50-C50</f>
        <v>-88</v>
      </c>
      <c r="F50" s="30">
        <f>D50/C50*100</f>
        <v>55.42046605876393</v>
      </c>
      <c r="G50" s="43"/>
      <c r="H50" s="45"/>
    </row>
    <row r="51" spans="1:8" ht="15">
      <c r="A51" s="49" t="s">
        <v>34</v>
      </c>
      <c r="B51" s="54" t="s">
        <v>35</v>
      </c>
      <c r="C51" s="34">
        <f>C52</f>
        <v>83.3</v>
      </c>
      <c r="D51" s="34">
        <f>D52</f>
        <v>55.8</v>
      </c>
      <c r="E51" s="30">
        <v>0</v>
      </c>
      <c r="F51" s="30">
        <v>0</v>
      </c>
      <c r="G51" s="43"/>
      <c r="H51" s="45"/>
    </row>
    <row r="52" spans="1:8" ht="25.5">
      <c r="A52" s="51" t="s">
        <v>36</v>
      </c>
      <c r="B52" s="52" t="s">
        <v>37</v>
      </c>
      <c r="C52" s="24">
        <v>83.3</v>
      </c>
      <c r="D52" s="22">
        <v>55.8</v>
      </c>
      <c r="E52" s="30">
        <v>0</v>
      </c>
      <c r="F52" s="30">
        <v>0</v>
      </c>
      <c r="G52" s="43"/>
      <c r="H52" s="45"/>
    </row>
    <row r="53" spans="1:8" ht="25.5">
      <c r="A53" s="49" t="s">
        <v>38</v>
      </c>
      <c r="B53" s="54" t="s">
        <v>39</v>
      </c>
      <c r="C53" s="35">
        <f>SUM(C54:C55)</f>
        <v>103</v>
      </c>
      <c r="D53" s="35">
        <f>SUM(D54:D55)</f>
        <v>89</v>
      </c>
      <c r="E53" s="58">
        <f aca="true" t="shared" si="4" ref="E53:E101">D53-C53</f>
        <v>-14</v>
      </c>
      <c r="F53" s="58">
        <f aca="true" t="shared" si="5" ref="F53:F101">D53/C53*100</f>
        <v>86.40776699029125</v>
      </c>
      <c r="G53" s="46"/>
      <c r="H53" s="47"/>
    </row>
    <row r="54" spans="1:8" ht="51">
      <c r="A54" s="51" t="s">
        <v>40</v>
      </c>
      <c r="B54" s="52" t="s">
        <v>121</v>
      </c>
      <c r="C54" s="22">
        <v>103</v>
      </c>
      <c r="D54" s="30">
        <v>89</v>
      </c>
      <c r="E54" s="30">
        <f t="shared" si="4"/>
        <v>-14</v>
      </c>
      <c r="F54" s="30">
        <f t="shared" si="5"/>
        <v>86.40776699029125</v>
      </c>
      <c r="G54" s="43"/>
      <c r="H54" s="45"/>
    </row>
    <row r="55" spans="1:8" ht="25.5">
      <c r="A55" s="51" t="s">
        <v>41</v>
      </c>
      <c r="B55" s="52" t="s">
        <v>42</v>
      </c>
      <c r="C55" s="30"/>
      <c r="D55" s="30"/>
      <c r="E55" s="30">
        <f t="shared" si="4"/>
        <v>0</v>
      </c>
      <c r="F55" s="30" t="e">
        <f t="shared" si="5"/>
        <v>#DIV/0!</v>
      </c>
      <c r="G55" s="46"/>
      <c r="H55" s="45"/>
    </row>
    <row r="56" spans="1:8" ht="15">
      <c r="A56" s="49" t="s">
        <v>43</v>
      </c>
      <c r="B56" s="54" t="s">
        <v>44</v>
      </c>
      <c r="C56" s="29">
        <f>SUM(C57:C61)</f>
        <v>1825</v>
      </c>
      <c r="D56" s="29">
        <f>SUM(D57:D61)</f>
        <v>1352.3</v>
      </c>
      <c r="E56" s="58">
        <f>D56-C56</f>
        <v>-472.70000000000005</v>
      </c>
      <c r="F56" s="58">
        <f t="shared" si="5"/>
        <v>74.0986301369863</v>
      </c>
      <c r="G56" s="43"/>
      <c r="H56" s="45"/>
    </row>
    <row r="57" spans="1:8" ht="15">
      <c r="A57" s="51" t="s">
        <v>45</v>
      </c>
      <c r="B57" s="52" t="s">
        <v>46</v>
      </c>
      <c r="C57" s="32"/>
      <c r="D57" s="32"/>
      <c r="E57" s="30">
        <f t="shared" si="4"/>
        <v>0</v>
      </c>
      <c r="F57" s="30" t="e">
        <f t="shared" si="5"/>
        <v>#DIV/0!</v>
      </c>
      <c r="G57" s="46"/>
      <c r="H57" s="45"/>
    </row>
    <row r="58" spans="1:8" ht="15">
      <c r="A58" s="51" t="s">
        <v>47</v>
      </c>
      <c r="B58" s="52" t="s">
        <v>48</v>
      </c>
      <c r="C58" s="32"/>
      <c r="D58" s="32"/>
      <c r="E58" s="30">
        <f t="shared" si="4"/>
        <v>0</v>
      </c>
      <c r="F58" s="30" t="e">
        <f t="shared" si="5"/>
        <v>#DIV/0!</v>
      </c>
      <c r="G58" s="43"/>
      <c r="H58" s="45"/>
    </row>
    <row r="59" spans="1:8" ht="15">
      <c r="A59" s="51" t="s">
        <v>49</v>
      </c>
      <c r="B59" s="52" t="s">
        <v>50</v>
      </c>
      <c r="C59" s="32"/>
      <c r="D59" s="32"/>
      <c r="E59" s="30">
        <f t="shared" si="4"/>
        <v>0</v>
      </c>
      <c r="F59" s="30" t="e">
        <f t="shared" si="5"/>
        <v>#DIV/0!</v>
      </c>
      <c r="G59" s="43"/>
      <c r="H59" s="45"/>
    </row>
    <row r="60" spans="1:8" ht="15">
      <c r="A60" s="51" t="s">
        <v>51</v>
      </c>
      <c r="B60" s="55" t="s">
        <v>122</v>
      </c>
      <c r="C60" s="36">
        <v>1825</v>
      </c>
      <c r="D60" s="30">
        <v>1352.3</v>
      </c>
      <c r="E60" s="30">
        <f t="shared" si="4"/>
        <v>-472.70000000000005</v>
      </c>
      <c r="F60" s="30">
        <f t="shared" si="5"/>
        <v>74.0986301369863</v>
      </c>
      <c r="G60" s="43"/>
      <c r="H60" s="45"/>
    </row>
    <row r="61" spans="1:8" ht="26.25">
      <c r="A61" s="51" t="s">
        <v>52</v>
      </c>
      <c r="B61" s="53" t="s">
        <v>53</v>
      </c>
      <c r="C61" s="32"/>
      <c r="D61" s="33">
        <v>0</v>
      </c>
      <c r="E61" s="30">
        <f t="shared" si="4"/>
        <v>0</v>
      </c>
      <c r="F61" s="30" t="e">
        <f t="shared" si="5"/>
        <v>#DIV/0!</v>
      </c>
      <c r="G61" s="43"/>
      <c r="H61" s="45"/>
    </row>
    <row r="62" spans="1:8" ht="15">
      <c r="A62" s="49" t="s">
        <v>54</v>
      </c>
      <c r="B62" s="54" t="s">
        <v>55</v>
      </c>
      <c r="C62" s="35">
        <f>SUM(C63:C66)</f>
        <v>2213</v>
      </c>
      <c r="D62" s="35">
        <f>SUM(D63:D66)</f>
        <v>1880.9</v>
      </c>
      <c r="E62" s="58">
        <f t="shared" si="4"/>
        <v>-332.0999999999999</v>
      </c>
      <c r="F62" s="58">
        <f t="shared" si="5"/>
        <v>84.99322187076366</v>
      </c>
      <c r="G62" s="43"/>
      <c r="H62" s="45"/>
    </row>
    <row r="63" spans="1:8" ht="15">
      <c r="A63" s="51" t="s">
        <v>56</v>
      </c>
      <c r="B63" s="52" t="s">
        <v>57</v>
      </c>
      <c r="C63" s="32"/>
      <c r="D63" s="32"/>
      <c r="E63" s="30">
        <f t="shared" si="4"/>
        <v>0</v>
      </c>
      <c r="F63" s="30" t="e">
        <f t="shared" si="5"/>
        <v>#DIV/0!</v>
      </c>
      <c r="G63" s="43"/>
      <c r="H63" s="45"/>
    </row>
    <row r="64" spans="1:8" ht="15">
      <c r="A64" s="51" t="s">
        <v>58</v>
      </c>
      <c r="B64" s="53" t="s">
        <v>59</v>
      </c>
      <c r="C64" s="25">
        <v>1651.9</v>
      </c>
      <c r="D64" s="61">
        <v>1476.8</v>
      </c>
      <c r="E64" s="30">
        <f t="shared" si="4"/>
        <v>-175.10000000000014</v>
      </c>
      <c r="F64" s="30">
        <f t="shared" si="5"/>
        <v>89.4000847508929</v>
      </c>
      <c r="G64" s="43"/>
      <c r="H64" s="45"/>
    </row>
    <row r="65" spans="1:8" ht="15">
      <c r="A65" s="51" t="s">
        <v>60</v>
      </c>
      <c r="B65" s="53" t="s">
        <v>61</v>
      </c>
      <c r="C65" s="37">
        <v>561.1</v>
      </c>
      <c r="D65" s="30">
        <v>404.1</v>
      </c>
      <c r="E65" s="30">
        <f t="shared" si="4"/>
        <v>-157</v>
      </c>
      <c r="F65" s="30">
        <f t="shared" si="5"/>
        <v>72.01924790589914</v>
      </c>
      <c r="G65" s="43"/>
      <c r="H65" s="45"/>
    </row>
    <row r="66" spans="1:8" ht="15">
      <c r="A66" s="51" t="s">
        <v>62</v>
      </c>
      <c r="B66" s="53" t="s">
        <v>63</v>
      </c>
      <c r="C66" s="31"/>
      <c r="D66" s="30"/>
      <c r="E66" s="30">
        <f t="shared" si="4"/>
        <v>0</v>
      </c>
      <c r="F66" s="30" t="e">
        <f t="shared" si="5"/>
        <v>#DIV/0!</v>
      </c>
      <c r="G66" s="43"/>
      <c r="H66" s="47"/>
    </row>
    <row r="67" spans="1:8" ht="15">
      <c r="A67" s="49" t="s">
        <v>64</v>
      </c>
      <c r="B67" s="54" t="s">
        <v>65</v>
      </c>
      <c r="C67" s="29">
        <f>SUM(C68:C70)</f>
        <v>9.9</v>
      </c>
      <c r="D67" s="29">
        <f>SUM(D68:D70)</f>
        <v>0</v>
      </c>
      <c r="E67" s="58">
        <f t="shared" si="4"/>
        <v>-9.9</v>
      </c>
      <c r="F67" s="58">
        <f t="shared" si="5"/>
        <v>0</v>
      </c>
      <c r="G67" s="48"/>
      <c r="H67" s="45"/>
    </row>
    <row r="68" spans="1:8" ht="26.25">
      <c r="A68" s="51" t="s">
        <v>123</v>
      </c>
      <c r="B68" s="53" t="s">
        <v>124</v>
      </c>
      <c r="C68" s="31"/>
      <c r="D68" s="31"/>
      <c r="E68" s="30">
        <f t="shared" si="4"/>
        <v>0</v>
      </c>
      <c r="F68" s="30" t="e">
        <f t="shared" si="5"/>
        <v>#DIV/0!</v>
      </c>
      <c r="G68" s="48"/>
      <c r="H68" s="45"/>
    </row>
    <row r="69" spans="1:8" ht="15">
      <c r="A69" s="49" t="s">
        <v>66</v>
      </c>
      <c r="B69" s="54" t="s">
        <v>67</v>
      </c>
      <c r="C69" s="31"/>
      <c r="D69" s="31"/>
      <c r="E69" s="30">
        <f t="shared" si="4"/>
        <v>0</v>
      </c>
      <c r="F69" s="30" t="e">
        <f t="shared" si="5"/>
        <v>#DIV/0!</v>
      </c>
      <c r="G69" s="48"/>
      <c r="H69" s="45"/>
    </row>
    <row r="70" spans="1:8" ht="15">
      <c r="A70" s="51" t="s">
        <v>68</v>
      </c>
      <c r="B70" s="52" t="s">
        <v>69</v>
      </c>
      <c r="C70" s="31">
        <v>9.9</v>
      </c>
      <c r="D70" s="30">
        <v>0</v>
      </c>
      <c r="E70" s="30">
        <f t="shared" si="4"/>
        <v>-9.9</v>
      </c>
      <c r="F70" s="30">
        <f t="shared" si="5"/>
        <v>0</v>
      </c>
      <c r="G70" s="48"/>
      <c r="H70" s="45"/>
    </row>
    <row r="71" spans="1:8" ht="15">
      <c r="A71" s="51" t="s">
        <v>70</v>
      </c>
      <c r="B71" s="52" t="s">
        <v>71</v>
      </c>
      <c r="C71" s="62">
        <f>SUM(C72:C77)</f>
        <v>34</v>
      </c>
      <c r="D71" s="35">
        <f>SUM(D72:D77)</f>
        <v>4.5</v>
      </c>
      <c r="E71" s="58">
        <f t="shared" si="4"/>
        <v>-29.5</v>
      </c>
      <c r="F71" s="58">
        <f t="shared" si="5"/>
        <v>13.23529411764706</v>
      </c>
      <c r="G71" s="48"/>
      <c r="H71" s="47"/>
    </row>
    <row r="72" spans="1:8" ht="38.25">
      <c r="A72" s="51" t="s">
        <v>142</v>
      </c>
      <c r="B72" s="52" t="s">
        <v>143</v>
      </c>
      <c r="C72" s="63"/>
      <c r="D72" s="30"/>
      <c r="E72" s="30">
        <f t="shared" si="4"/>
        <v>0</v>
      </c>
      <c r="F72" s="30" t="e">
        <f t="shared" si="5"/>
        <v>#DIV/0!</v>
      </c>
      <c r="G72" s="43"/>
      <c r="H72" s="45"/>
    </row>
    <row r="73" spans="1:6" ht="25.5">
      <c r="A73" s="51" t="s">
        <v>144</v>
      </c>
      <c r="B73" s="52" t="s">
        <v>145</v>
      </c>
      <c r="C73" s="63"/>
      <c r="D73" s="30"/>
      <c r="E73" s="30">
        <f t="shared" si="4"/>
        <v>0</v>
      </c>
      <c r="F73" s="30" t="e">
        <f t="shared" si="5"/>
        <v>#DIV/0!</v>
      </c>
    </row>
    <row r="74" spans="1:6" ht="15">
      <c r="A74" s="51" t="s">
        <v>146</v>
      </c>
      <c r="B74" s="52" t="s">
        <v>147</v>
      </c>
      <c r="C74" s="32"/>
      <c r="D74" s="30"/>
      <c r="E74" s="30">
        <f t="shared" si="4"/>
        <v>0</v>
      </c>
      <c r="F74" s="30" t="e">
        <f t="shared" si="5"/>
        <v>#DIV/0!</v>
      </c>
    </row>
    <row r="75" spans="1:6" ht="15">
      <c r="A75" s="49" t="s">
        <v>72</v>
      </c>
      <c r="B75" s="54" t="s">
        <v>73</v>
      </c>
      <c r="C75" s="32">
        <v>34</v>
      </c>
      <c r="D75" s="32">
        <v>4.5</v>
      </c>
      <c r="E75" s="30">
        <f t="shared" si="4"/>
        <v>-29.5</v>
      </c>
      <c r="F75" s="30">
        <f t="shared" si="5"/>
        <v>13.23529411764706</v>
      </c>
    </row>
    <row r="76" spans="1:6" ht="15">
      <c r="A76" s="51" t="s">
        <v>74</v>
      </c>
      <c r="B76" s="56" t="s">
        <v>75</v>
      </c>
      <c r="C76" s="32">
        <v>0</v>
      </c>
      <c r="D76" s="30">
        <v>0</v>
      </c>
      <c r="E76" s="30">
        <f t="shared" si="4"/>
        <v>0</v>
      </c>
      <c r="F76" s="30" t="e">
        <f t="shared" si="5"/>
        <v>#DIV/0!</v>
      </c>
    </row>
    <row r="77" spans="1:6" ht="15">
      <c r="A77" s="51" t="s">
        <v>76</v>
      </c>
      <c r="B77" s="52" t="s">
        <v>77</v>
      </c>
      <c r="C77" s="32">
        <v>0</v>
      </c>
      <c r="D77" s="30">
        <v>0</v>
      </c>
      <c r="E77" s="30">
        <f t="shared" si="4"/>
        <v>0</v>
      </c>
      <c r="F77" s="30" t="e">
        <f t="shared" si="5"/>
        <v>#DIV/0!</v>
      </c>
    </row>
    <row r="78" spans="1:6" ht="15">
      <c r="A78" s="49" t="s">
        <v>78</v>
      </c>
      <c r="B78" s="54" t="s">
        <v>79</v>
      </c>
      <c r="C78" s="35">
        <f>SUM(C79:C80)</f>
        <v>5530.7</v>
      </c>
      <c r="D78" s="35">
        <f>SUM(D79:D80)</f>
        <v>5012.5</v>
      </c>
      <c r="E78" s="58">
        <f t="shared" si="4"/>
        <v>-518.1999999999998</v>
      </c>
      <c r="F78" s="58">
        <f t="shared" si="5"/>
        <v>90.63048077096933</v>
      </c>
    </row>
    <row r="79" spans="1:6" ht="15">
      <c r="A79" s="51" t="s">
        <v>80</v>
      </c>
      <c r="B79" s="52" t="s">
        <v>81</v>
      </c>
      <c r="C79" s="32">
        <v>5530.7</v>
      </c>
      <c r="D79" s="32">
        <v>5012.5</v>
      </c>
      <c r="E79" s="30">
        <f t="shared" si="4"/>
        <v>-518.1999999999998</v>
      </c>
      <c r="F79" s="30">
        <f t="shared" si="5"/>
        <v>90.63048077096933</v>
      </c>
    </row>
    <row r="80" spans="1:6" ht="15">
      <c r="A80" s="51" t="s">
        <v>82</v>
      </c>
      <c r="B80" s="52" t="s">
        <v>83</v>
      </c>
      <c r="C80" s="32"/>
      <c r="D80" s="30"/>
      <c r="E80" s="30">
        <f t="shared" si="4"/>
        <v>0</v>
      </c>
      <c r="F80" s="30" t="e">
        <f t="shared" si="5"/>
        <v>#DIV/0!</v>
      </c>
    </row>
    <row r="81" spans="1:6" ht="15">
      <c r="A81" s="51" t="s">
        <v>84</v>
      </c>
      <c r="B81" s="52" t="s">
        <v>85</v>
      </c>
      <c r="C81" s="35">
        <f>SUM(C82:C84)</f>
        <v>0</v>
      </c>
      <c r="D81" s="35">
        <f>SUM(D82:D84)</f>
        <v>0</v>
      </c>
      <c r="E81" s="58">
        <f t="shared" si="4"/>
        <v>0</v>
      </c>
      <c r="F81" s="58" t="e">
        <f t="shared" si="5"/>
        <v>#DIV/0!</v>
      </c>
    </row>
    <row r="82" spans="1:6" ht="15">
      <c r="A82" s="49" t="s">
        <v>86</v>
      </c>
      <c r="B82" s="54" t="s">
        <v>87</v>
      </c>
      <c r="C82" s="36">
        <v>0</v>
      </c>
      <c r="D82" s="30">
        <v>0</v>
      </c>
      <c r="E82" s="30">
        <f t="shared" si="4"/>
        <v>0</v>
      </c>
      <c r="F82" s="30" t="e">
        <f t="shared" si="5"/>
        <v>#DIV/0!</v>
      </c>
    </row>
    <row r="83" spans="1:6" ht="15">
      <c r="A83" s="51" t="s">
        <v>140</v>
      </c>
      <c r="B83" s="52" t="s">
        <v>141</v>
      </c>
      <c r="C83" s="32">
        <v>0</v>
      </c>
      <c r="D83" s="30">
        <v>0</v>
      </c>
      <c r="E83" s="30">
        <f t="shared" si="4"/>
        <v>0</v>
      </c>
      <c r="F83" s="30" t="e">
        <f t="shared" si="5"/>
        <v>#DIV/0!</v>
      </c>
    </row>
    <row r="84" spans="1:6" ht="15">
      <c r="A84" s="51" t="s">
        <v>88</v>
      </c>
      <c r="B84" s="55" t="s">
        <v>125</v>
      </c>
      <c r="C84" s="32">
        <v>0</v>
      </c>
      <c r="D84" s="30">
        <v>0</v>
      </c>
      <c r="E84" s="30">
        <f t="shared" si="4"/>
        <v>0</v>
      </c>
      <c r="F84" s="30" t="e">
        <f t="shared" si="5"/>
        <v>#DIV/0!</v>
      </c>
    </row>
    <row r="85" spans="1:6" ht="15">
      <c r="A85" s="51" t="s">
        <v>89</v>
      </c>
      <c r="B85" s="52" t="s">
        <v>126</v>
      </c>
      <c r="C85" s="62">
        <f>SUM(C86:C90)</f>
        <v>60</v>
      </c>
      <c r="D85" s="35">
        <f>SUM(D86:D90)</f>
        <v>48</v>
      </c>
      <c r="E85" s="58">
        <f t="shared" si="4"/>
        <v>-12</v>
      </c>
      <c r="F85" s="58">
        <f t="shared" si="5"/>
        <v>80</v>
      </c>
    </row>
    <row r="86" spans="1:6" ht="15">
      <c r="A86" s="51" t="s">
        <v>90</v>
      </c>
      <c r="B86" s="52" t="s">
        <v>91</v>
      </c>
      <c r="C86" s="32">
        <v>60</v>
      </c>
      <c r="D86" s="32">
        <v>48</v>
      </c>
      <c r="E86" s="30">
        <f t="shared" si="4"/>
        <v>-12</v>
      </c>
      <c r="F86" s="30">
        <f t="shared" si="5"/>
        <v>80</v>
      </c>
    </row>
    <row r="87" spans="1:6" ht="25.5">
      <c r="A87" s="51" t="s">
        <v>92</v>
      </c>
      <c r="B87" s="52" t="s">
        <v>127</v>
      </c>
      <c r="C87" s="63">
        <v>0</v>
      </c>
      <c r="D87" s="60">
        <v>0</v>
      </c>
      <c r="E87" s="30">
        <f t="shared" si="4"/>
        <v>0</v>
      </c>
      <c r="F87" s="30" t="e">
        <f t="shared" si="5"/>
        <v>#DIV/0!</v>
      </c>
    </row>
    <row r="88" spans="1:6" ht="15">
      <c r="A88" s="49" t="s">
        <v>93</v>
      </c>
      <c r="B88" s="54" t="s">
        <v>94</v>
      </c>
      <c r="C88" s="63">
        <v>0</v>
      </c>
      <c r="D88" s="60">
        <v>0</v>
      </c>
      <c r="E88" s="30">
        <f t="shared" si="4"/>
        <v>0</v>
      </c>
      <c r="F88" s="30" t="e">
        <f t="shared" si="5"/>
        <v>#DIV/0!</v>
      </c>
    </row>
    <row r="89" spans="1:6" ht="15">
      <c r="A89" s="51" t="s">
        <v>95</v>
      </c>
      <c r="B89" s="52" t="s">
        <v>96</v>
      </c>
      <c r="C89" s="63">
        <v>0</v>
      </c>
      <c r="D89" s="60">
        <v>0</v>
      </c>
      <c r="E89" s="30">
        <f t="shared" si="4"/>
        <v>0</v>
      </c>
      <c r="F89" s="30" t="e">
        <f t="shared" si="5"/>
        <v>#DIV/0!</v>
      </c>
    </row>
    <row r="90" spans="1:6" ht="15">
      <c r="A90" s="51" t="s">
        <v>128</v>
      </c>
      <c r="B90" s="55" t="s">
        <v>129</v>
      </c>
      <c r="C90" s="32">
        <v>0</v>
      </c>
      <c r="D90" s="33">
        <v>0</v>
      </c>
      <c r="E90" s="30">
        <f t="shared" si="4"/>
        <v>0</v>
      </c>
      <c r="F90" s="30" t="e">
        <f t="shared" si="5"/>
        <v>#DIV/0!</v>
      </c>
    </row>
    <row r="91" spans="1:6" ht="25.5">
      <c r="A91" s="51" t="s">
        <v>97</v>
      </c>
      <c r="B91" s="52" t="s">
        <v>130</v>
      </c>
      <c r="C91" s="29">
        <f>SUM(C92:C94)</f>
        <v>2</v>
      </c>
      <c r="D91" s="29">
        <f>SUM(D92:D94)</f>
        <v>2</v>
      </c>
      <c r="E91" s="58">
        <f t="shared" si="4"/>
        <v>0</v>
      </c>
      <c r="F91" s="58">
        <f t="shared" si="5"/>
        <v>100</v>
      </c>
    </row>
    <row r="92" spans="1:6" ht="25.5">
      <c r="A92" s="49" t="s">
        <v>131</v>
      </c>
      <c r="B92" s="54" t="s">
        <v>132</v>
      </c>
      <c r="C92" s="32"/>
      <c r="D92" s="38"/>
      <c r="E92" s="30">
        <f t="shared" si="4"/>
        <v>0</v>
      </c>
      <c r="F92" s="30" t="e">
        <f t="shared" si="5"/>
        <v>#DIV/0!</v>
      </c>
    </row>
    <row r="93" spans="1:6" ht="25.5">
      <c r="A93" s="51" t="s">
        <v>133</v>
      </c>
      <c r="B93" s="52" t="s">
        <v>134</v>
      </c>
      <c r="C93" s="32">
        <v>2</v>
      </c>
      <c r="D93" s="32">
        <v>2</v>
      </c>
      <c r="E93" s="30">
        <f t="shared" si="4"/>
        <v>0</v>
      </c>
      <c r="F93" s="30">
        <f t="shared" si="5"/>
        <v>100</v>
      </c>
    </row>
    <row r="94" spans="1:6" ht="25.5">
      <c r="A94" s="49" t="s">
        <v>98</v>
      </c>
      <c r="B94" s="54" t="s">
        <v>135</v>
      </c>
      <c r="C94" s="30"/>
      <c r="D94" s="30"/>
      <c r="E94" s="30">
        <f t="shared" si="4"/>
        <v>0</v>
      </c>
      <c r="F94" s="30" t="e">
        <f t="shared" si="5"/>
        <v>#DIV/0!</v>
      </c>
    </row>
    <row r="95" spans="1:6" ht="39">
      <c r="A95" s="51" t="s">
        <v>99</v>
      </c>
      <c r="B95" s="53" t="s">
        <v>136</v>
      </c>
      <c r="C95" s="35">
        <f>C96</f>
        <v>0</v>
      </c>
      <c r="D95" s="35">
        <f>D96</f>
        <v>0</v>
      </c>
      <c r="E95" s="30">
        <f t="shared" si="4"/>
        <v>0</v>
      </c>
      <c r="F95" s="30" t="e">
        <f t="shared" si="5"/>
        <v>#DIV/0!</v>
      </c>
    </row>
    <row r="96" spans="1:6" ht="15">
      <c r="A96" s="51" t="s">
        <v>105</v>
      </c>
      <c r="B96" s="52" t="s">
        <v>137</v>
      </c>
      <c r="C96" s="32">
        <v>0</v>
      </c>
      <c r="D96" s="30">
        <v>0</v>
      </c>
      <c r="E96" s="30">
        <f t="shared" si="4"/>
        <v>0</v>
      </c>
      <c r="F96" s="30" t="e">
        <f t="shared" si="5"/>
        <v>#DIV/0!</v>
      </c>
    </row>
    <row r="97" spans="1:6" ht="15">
      <c r="A97" s="51"/>
      <c r="B97" s="54" t="s">
        <v>100</v>
      </c>
      <c r="C97" s="29">
        <f>SUM(C98:C99)</f>
        <v>0</v>
      </c>
      <c r="D97" s="29">
        <f>SUM(D98:D99)</f>
        <v>0</v>
      </c>
      <c r="E97" s="58">
        <f t="shared" si="4"/>
        <v>0</v>
      </c>
      <c r="F97" s="30" t="e">
        <f t="shared" si="5"/>
        <v>#DIV/0!</v>
      </c>
    </row>
    <row r="98" spans="1:6" ht="15">
      <c r="A98" s="51"/>
      <c r="B98" s="54" t="s">
        <v>101</v>
      </c>
      <c r="C98" s="32"/>
      <c r="D98" s="32"/>
      <c r="E98" s="30">
        <f t="shared" si="4"/>
        <v>0</v>
      </c>
      <c r="F98" s="30" t="e">
        <f t="shared" si="5"/>
        <v>#DIV/0!</v>
      </c>
    </row>
    <row r="99" spans="1:6" ht="15">
      <c r="A99" s="6"/>
      <c r="B99" s="27"/>
      <c r="C99" s="31"/>
      <c r="D99" s="30"/>
      <c r="E99" s="30">
        <f t="shared" si="4"/>
        <v>0</v>
      </c>
      <c r="F99" s="30" t="e">
        <f t="shared" si="5"/>
        <v>#DIV/0!</v>
      </c>
    </row>
    <row r="100" spans="1:6" ht="15">
      <c r="A100" s="6"/>
      <c r="B100" s="27"/>
      <c r="C100" s="39">
        <f>C42+C51+C53+C56+C62+C67+C71+C78+C81+C85+C91+C95+C97</f>
        <v>13980.899999999998</v>
      </c>
      <c r="D100" s="39">
        <f>D42+D51+D53+D56+D62+D67+D71+D78+D81+D85+D91+D95+D97</f>
        <v>11739.6</v>
      </c>
      <c r="E100" s="58">
        <f t="shared" si="4"/>
        <v>-2241.2999999999975</v>
      </c>
      <c r="F100" s="58">
        <f t="shared" si="5"/>
        <v>83.96884320751884</v>
      </c>
    </row>
    <row r="101" spans="1:6" ht="15">
      <c r="A101" s="6"/>
      <c r="B101" s="27"/>
      <c r="C101" s="40">
        <v>-80.8</v>
      </c>
      <c r="D101" s="41">
        <v>2845.7</v>
      </c>
      <c r="E101" s="58">
        <f t="shared" si="4"/>
        <v>2926.5</v>
      </c>
      <c r="F101" s="58">
        <f t="shared" si="5"/>
        <v>-3521.9059405940593</v>
      </c>
    </row>
    <row r="102" spans="1:6" ht="15">
      <c r="A102" s="6"/>
      <c r="B102" s="27"/>
      <c r="C102" s="91"/>
      <c r="D102" s="92"/>
      <c r="E102" s="92"/>
      <c r="F102" s="92"/>
    </row>
    <row r="103" spans="1:6" ht="15">
      <c r="A103" s="6"/>
      <c r="B103" s="27"/>
      <c r="C103" s="91"/>
      <c r="D103" s="92"/>
      <c r="E103" s="92"/>
      <c r="F103" s="92"/>
    </row>
    <row r="104" spans="1:6" ht="15">
      <c r="A104" s="26"/>
      <c r="B104" s="26"/>
      <c r="C104" s="91"/>
      <c r="D104" s="92"/>
      <c r="E104" s="92"/>
      <c r="F104" s="92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2019-11-20T12:26:15Z</dcterms:modified>
  <cp:category/>
  <cp:version/>
  <cp:contentType/>
  <cp:contentStatus/>
</cp:coreProperties>
</file>