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<sst xmlns="http://schemas.openxmlformats.org/spreadsheetml/2006/main" count="188" uniqueCount="157">
  <si>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</si>
  <si>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</si>
  <si>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</si>
  <si>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</si>
  <si>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</si>
  <si>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</si>
  <si>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</si>
  <si>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</si>
  <si>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</si>
  <si>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</si>
  <si>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</si>
  <si>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</si>
  <si>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</si>
  <si>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</si>
  <si>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</si>
  <si>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</si>
  <si>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</si>
  <si>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</si>
  <si>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</si>
  <si>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</si>
  <si>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</si>
  <si>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</si>
  <si>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</si>
  <si>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</si>
  <si>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</si>
  <si>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</si>
  <si>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</si>
  <si>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</si>
  <si>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</si>
  <si>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</si>
  <si>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</si>
  <si>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</si>
  <si>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</si>
  <si>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</si>
  <si>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</si>
  <si>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</si>
  <si>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</si>
  <si>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</si>
  <si>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</si>
  <si>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</si>
  <si>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</si>
  <si>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</si>
  <si>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</si>
  <si>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</si>
  <si>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</si>
  <si>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</si>
  <si>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</si>
  <si>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</si>
  <si>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</si>
  <si>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</si>
  <si>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</si>
  <si>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</si>
  <si>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</si>
  <si>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</si>
  <si>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</si>
  <si>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</si>
  <si>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</si>
  <si>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</si>
  <si>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</si>
  <si>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</si>
  <si>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</si>
  <si>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</si>
  <si>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</si>
  <si>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</si>
  <si>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</si>
  <si>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</si>
  <si>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</si>
  <si>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</si>
  <si>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</si>
  <si>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</si>
  <si>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</si>
  <si>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</si>
  <si>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</si>
  <si>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</si>
  <si>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</si>
  <si>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</si>
  <si>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</si>
  <si>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</si>
  <si>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</si>
  <si>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</si>
  <si>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</si>
  <si>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</si>
  <si>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</si>
  <si>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</si>
  <si>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</si>
  <si>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</si>
  <si>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</si>
  <si>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</si>
  <si>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</si>
  <si>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</si>
  <si>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</si>
  <si>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</si>
  <si>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</si>
  <si>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</si>
  <si>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</si>
  <si>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</si>
  <si>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</si>
  <si>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</si>
  <si>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</si>
  <si>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</si>
  <si>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</si>
  <si>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</si>
  <si>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</si>
  <si>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</si>
  <si>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</si>
  <si>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</si>
  <si>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</si>
  <si>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</si>
  <si>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</si>
  <si>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</si>
  <si>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</si>
  <si>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</si>
  <si>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</si>
  <si>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</si>
  <si>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</si>
  <si>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</si>
  <si>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</si>
  <si>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</si>
  <si>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</si>
  <si>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</si>
  <si>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</si>
  <si>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</si>
  <si>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</si>
  <si>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</si>
  <si>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</si>
  <si>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</si>
  <si>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</si>
  <si>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</si>
  <si>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</si>
  <si>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</si>
  <si>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</si>
  <si>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</si>
  <si>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</si>
  <si>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</si>
  <si>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</si>
  <si>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</si>
  <si>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</si>
  <si>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</si>
  <si>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</si>
  <si>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</si>
  <si>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</si>
  <si>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</si>
  <si>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</si>
  <si>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</si>
  <si>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</si>
  <si>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</si>
  <si>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</si>
  <si>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</si>
  <si>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</si>
  <si>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по состоянию на 01.05.2017г.</t>
  </si>
  <si>
    <t>Факт на 01.05.2017</t>
  </si>
  <si>
    <t>факт на 01.05.17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</si>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</sst>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0">
      <selection activeCell="J38" sqref="J38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66" t="s">
        <v>0</v>
      </c>
      <c r="B1" s="66"/>
      <c r="C1" s="66"/>
      <c r="D1" s="66"/>
      <c r="E1" s="66"/>
      <c r="F1" s="66"/>
    </row>
    <row r="2" spans="1:6" ht="19.5">
      <c r="A2" s="1"/>
      <c r="B2" s="67" t="s">
        <v>149</v>
      </c>
      <c r="C2" s="67"/>
      <c r="D2" s="67"/>
      <c r="E2" s="67"/>
      <c r="F2" s="67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150</v>
      </c>
      <c r="E4" s="9" t="s">
        <v>3</v>
      </c>
      <c r="F4" s="68" t="s">
        <v>4</v>
      </c>
      <c r="G4" s="69"/>
      <c r="H4" s="28"/>
    </row>
    <row r="5" spans="1:8" ht="17.25" customHeight="1">
      <c r="A5" s="4"/>
      <c r="B5" s="20" t="s">
        <v>109</v>
      </c>
      <c r="C5" s="44">
        <f>C6+C7+C8+C9+C10+C11+C12+C15+C13+C14</f>
        <v>3535.5</v>
      </c>
      <c r="D5" s="44">
        <f>D6+D7+D8+D9+D10+D11+D12+D15+D13+D14</f>
        <v>595.5999999999999</v>
      </c>
      <c r="E5" s="44">
        <f>E6+E7+E8+E9+E10+E11+E12+E15+E13+E14</f>
        <v>1169</v>
      </c>
      <c r="F5" s="45">
        <f>E5-C5</f>
        <v>-2366.5</v>
      </c>
      <c r="G5" s="26">
        <f>E5/C5*100</f>
        <v>33.064630179606844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704.3</v>
      </c>
      <c r="D7" s="46">
        <v>219.5</v>
      </c>
      <c r="E7" s="46">
        <v>219.6</v>
      </c>
      <c r="F7" s="47">
        <f aca="true" t="shared" si="0" ref="F7:F35">E7-C7</f>
        <v>-484.69999999999993</v>
      </c>
      <c r="G7" s="26">
        <f aca="true" t="shared" si="1" ref="G7:G35">E7/C7*100</f>
        <v>31.1798949311373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78.9</v>
      </c>
      <c r="D11" s="46">
        <v>78.9</v>
      </c>
      <c r="E11" s="46">
        <v>652.1</v>
      </c>
      <c r="F11" s="47">
        <f t="shared" si="0"/>
        <v>573.2</v>
      </c>
      <c r="G11" s="26">
        <f t="shared" si="1"/>
        <v>826.4892268694549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30.5</v>
      </c>
      <c r="D13" s="46">
        <v>0.4</v>
      </c>
      <c r="E13" s="46">
        <v>0.5</v>
      </c>
      <c r="F13" s="47">
        <f t="shared" si="0"/>
        <v>-30</v>
      </c>
      <c r="G13" s="26">
        <f t="shared" si="1"/>
        <v>1.639344262295082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2719</v>
      </c>
      <c r="D14" s="46">
        <v>296.1</v>
      </c>
      <c r="E14" s="46">
        <v>296.1</v>
      </c>
      <c r="F14" s="47">
        <f t="shared" si="0"/>
        <v>-2422.9</v>
      </c>
      <c r="G14" s="26">
        <f t="shared" si="1"/>
        <v>10.890033100404562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2.8</v>
      </c>
      <c r="D15" s="46">
        <v>0.7</v>
      </c>
      <c r="E15" s="46">
        <v>0.7</v>
      </c>
      <c r="F15" s="47">
        <f t="shared" si="0"/>
        <v>-2.0999999999999996</v>
      </c>
      <c r="G15" s="26">
        <f t="shared" si="1"/>
        <v>25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103.60000000000001</v>
      </c>
      <c r="D16" s="48">
        <f>D17+D18+D19+D20+D21+D22+D23+D24+D25+D26+D27</f>
        <v>90.10000000000001</v>
      </c>
      <c r="E16" s="48">
        <f>E17+E18+E19+E20+E21+E22+E23+E24+E25+E26+E27</f>
        <v>93.5</v>
      </c>
      <c r="F16" s="45">
        <f t="shared" si="0"/>
        <v>-10.100000000000009</v>
      </c>
      <c r="G16" s="26">
        <f t="shared" si="1"/>
        <v>90.25096525096524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44.1</v>
      </c>
      <c r="E20" s="46">
        <v>37.2</v>
      </c>
      <c r="F20" s="47">
        <f t="shared" si="0"/>
        <v>-20.4</v>
      </c>
      <c r="G20" s="26">
        <f t="shared" si="1"/>
        <v>64.58333333333334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/>
      <c r="D21" s="46"/>
      <c r="E21" s="46">
        <v>0.3</v>
      </c>
      <c r="F21" s="47">
        <f t="shared" si="0"/>
        <v>0.3</v>
      </c>
      <c r="G21" s="26" t="e">
        <f t="shared" si="1"/>
        <v>#DIV/0!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31.6</v>
      </c>
      <c r="D24" s="46">
        <v>31.6</v>
      </c>
      <c r="E24" s="46">
        <v>31.6</v>
      </c>
      <c r="F24" s="47">
        <f t="shared" si="0"/>
        <v>0</v>
      </c>
      <c r="G24" s="26">
        <f t="shared" si="1"/>
        <v>100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14.4</v>
      </c>
      <c r="D26" s="46">
        <v>14.4</v>
      </c>
      <c r="E26" s="46">
        <v>24.4</v>
      </c>
      <c r="F26" s="47">
        <f t="shared" si="0"/>
        <v>9.999999999999998</v>
      </c>
      <c r="G26" s="26">
        <f t="shared" si="1"/>
        <v>169.44444444444443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/>
      <c r="D27" s="46"/>
      <c r="E27" s="46"/>
      <c r="F27" s="47">
        <f t="shared" si="0"/>
        <v>0</v>
      </c>
      <c r="G27" s="26" t="e">
        <f t="shared" si="1"/>
        <v>#DIV/0!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3639.1</v>
      </c>
      <c r="D28" s="49">
        <f>D5+D16</f>
        <v>685.6999999999999</v>
      </c>
      <c r="E28" s="49">
        <f>E5+E16</f>
        <v>1262.5</v>
      </c>
      <c r="F28" s="45">
        <f t="shared" si="0"/>
        <v>-2376.6</v>
      </c>
      <c r="G28" s="26">
        <f t="shared" si="1"/>
        <v>34.692643785551375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12035.5</v>
      </c>
      <c r="D29" s="49">
        <f>SUM(D30:D33)</f>
        <v>12035.5</v>
      </c>
      <c r="E29" s="49">
        <f>SUM(E30:E33)</f>
        <v>1678.6</v>
      </c>
      <c r="F29" s="45">
        <f t="shared" si="0"/>
        <v>-10356.9</v>
      </c>
      <c r="G29" s="26">
        <f t="shared" si="1"/>
        <v>13.947073241660087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1118.4</v>
      </c>
      <c r="D30" s="46">
        <v>1118.4</v>
      </c>
      <c r="E30" s="46">
        <v>1012.2</v>
      </c>
      <c r="F30" s="47">
        <f t="shared" si="0"/>
        <v>-106.20000000000005</v>
      </c>
      <c r="G30" s="16">
        <f t="shared" si="1"/>
        <v>90.50429184549355</v>
      </c>
      <c r="H30" s="14" t="s">
        <v>108</v>
      </c>
    </row>
    <row r="31" spans="1:8" ht="28.5" customHeight="1">
      <c r="A31" s="4">
        <v>2</v>
      </c>
      <c r="B31" s="21" t="s">
        <v>20</v>
      </c>
      <c r="C31" s="46"/>
      <c r="D31" s="46"/>
      <c r="E31" s="46"/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69.5</v>
      </c>
      <c r="D32" s="46">
        <v>69.5</v>
      </c>
      <c r="E32" s="46">
        <v>34.8</v>
      </c>
      <c r="F32" s="47">
        <f t="shared" si="0"/>
        <v>-34.7</v>
      </c>
      <c r="G32" s="16">
        <f t="shared" si="1"/>
        <v>50.07194244604316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10847.6</v>
      </c>
      <c r="D33" s="46">
        <v>10847.6</v>
      </c>
      <c r="E33" s="46">
        <v>631.6</v>
      </c>
      <c r="F33" s="47">
        <f t="shared" si="0"/>
        <v>-10216</v>
      </c>
      <c r="G33" s="16">
        <f t="shared" si="1"/>
        <v>5.822486079870202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15674.6</v>
      </c>
      <c r="D35" s="49">
        <f>D28+D29+D34</f>
        <v>12721.2</v>
      </c>
      <c r="E35" s="49">
        <f>E28+E29+E34</f>
        <v>2941.1</v>
      </c>
      <c r="F35" s="45">
        <f t="shared" si="0"/>
        <v>-12733.5</v>
      </c>
      <c r="G35" s="26">
        <f t="shared" si="1"/>
        <v>18.763477217919437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151</v>
      </c>
      <c r="E38" s="32" t="s">
        <v>3</v>
      </c>
      <c r="F38" s="32" t="s">
        <v>144</v>
      </c>
      <c r="G38" s="19"/>
    </row>
    <row r="39" spans="1:8" ht="15">
      <c r="A39" s="76" t="s">
        <v>27</v>
      </c>
      <c r="B39" s="77" t="s">
        <v>28</v>
      </c>
      <c r="C39" s="50">
        <f>SUM(C40:C47)</f>
        <v>3185.4</v>
      </c>
      <c r="D39" s="50">
        <f>SUM(D40:D47)</f>
        <v>851.9</v>
      </c>
      <c r="E39" s="51">
        <f aca="true" t="shared" si="2" ref="E39:E95">D39-C39</f>
        <v>-2333.5</v>
      </c>
      <c r="F39" s="51">
        <f>D39/C39*100</f>
        <v>26.743894016450053</v>
      </c>
      <c r="G39" s="70"/>
      <c r="H39" s="71"/>
    </row>
    <row r="40" spans="1:8" ht="38.25">
      <c r="A40" s="78" t="s">
        <v>29</v>
      </c>
      <c r="B40" s="79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70"/>
      <c r="H40" s="72"/>
    </row>
    <row r="41" spans="1:8" ht="51">
      <c r="A41" s="78" t="s">
        <v>30</v>
      </c>
      <c r="B41" s="79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73"/>
      <c r="H41" s="72"/>
    </row>
    <row r="42" spans="1:8" ht="64.5">
      <c r="A42" s="78" t="s">
        <v>31</v>
      </c>
      <c r="B42" s="80" t="s">
        <v>120</v>
      </c>
      <c r="C42" s="52">
        <v>3035.6</v>
      </c>
      <c r="D42" s="51">
        <v>823.4</v>
      </c>
      <c r="E42" s="51">
        <f t="shared" si="2"/>
        <v>-2212.2</v>
      </c>
      <c r="F42" s="51">
        <f t="shared" si="3"/>
        <v>27.12478587429174</v>
      </c>
      <c r="G42" s="70"/>
      <c r="H42" s="72"/>
    </row>
    <row r="43" spans="1:8" ht="15">
      <c r="A43" s="78" t="s">
        <v>121</v>
      </c>
      <c r="B43" s="79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70"/>
      <c r="H43" s="72"/>
    </row>
    <row r="44" spans="1:8" ht="51">
      <c r="A44" s="78" t="s">
        <v>123</v>
      </c>
      <c r="B44" s="79" t="s">
        <v>124</v>
      </c>
      <c r="C44" s="53">
        <v>3.8</v>
      </c>
      <c r="D44" s="54">
        <v>0</v>
      </c>
      <c r="E44" s="51">
        <f t="shared" si="2"/>
        <v>-3.8</v>
      </c>
      <c r="F44" s="51">
        <f t="shared" si="3"/>
        <v>0</v>
      </c>
      <c r="G44" s="70"/>
      <c r="H44" s="72"/>
    </row>
    <row r="45" spans="1:8" ht="25.5">
      <c r="A45" s="78" t="s">
        <v>106</v>
      </c>
      <c r="B45" s="79" t="s">
        <v>125</v>
      </c>
      <c r="C45" s="53"/>
      <c r="D45" s="51"/>
      <c r="E45" s="51"/>
      <c r="F45" s="51"/>
      <c r="G45" s="70"/>
      <c r="H45" s="72"/>
    </row>
    <row r="46" spans="1:8" ht="15">
      <c r="A46" s="78" t="s">
        <v>32</v>
      </c>
      <c r="B46" s="79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70"/>
      <c r="H46" s="72"/>
    </row>
    <row r="47" spans="1:8" ht="15">
      <c r="A47" s="78" t="s">
        <v>34</v>
      </c>
      <c r="B47" s="79" t="s">
        <v>35</v>
      </c>
      <c r="C47" s="51">
        <v>141</v>
      </c>
      <c r="D47" s="51">
        <v>28.5</v>
      </c>
      <c r="E47" s="51">
        <f t="shared" si="2"/>
        <v>-112.5</v>
      </c>
      <c r="F47" s="51">
        <f t="shared" si="3"/>
        <v>20.212765957446805</v>
      </c>
      <c r="G47" s="70"/>
      <c r="H47" s="72"/>
    </row>
    <row r="48" spans="1:8" ht="15">
      <c r="A48" s="76" t="s">
        <v>36</v>
      </c>
      <c r="B48" s="81" t="s">
        <v>37</v>
      </c>
      <c r="C48" s="55">
        <f>C49</f>
        <v>69.3</v>
      </c>
      <c r="D48" s="55">
        <f>D49</f>
        <v>15.9</v>
      </c>
      <c r="E48" s="51">
        <v>0</v>
      </c>
      <c r="F48" s="51">
        <v>0</v>
      </c>
      <c r="G48" s="70"/>
      <c r="H48" s="72"/>
    </row>
    <row r="49" spans="1:8" ht="25.5">
      <c r="A49" s="78" t="s">
        <v>38</v>
      </c>
      <c r="B49" s="79" t="s">
        <v>39</v>
      </c>
      <c r="C49" s="35">
        <v>69.3</v>
      </c>
      <c r="D49" s="33">
        <v>15.9</v>
      </c>
      <c r="E49" s="51">
        <v>0</v>
      </c>
      <c r="F49" s="51">
        <v>0</v>
      </c>
      <c r="G49" s="70"/>
      <c r="H49" s="72"/>
    </row>
    <row r="50" spans="1:8" ht="25.5">
      <c r="A50" s="76" t="s">
        <v>40</v>
      </c>
      <c r="B50" s="81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73"/>
      <c r="H50" s="74"/>
    </row>
    <row r="51" spans="1:8" ht="51">
      <c r="A51" s="78" t="s">
        <v>42</v>
      </c>
      <c r="B51" s="79" t="s">
        <v>126</v>
      </c>
      <c r="C51" s="33">
        <v>3</v>
      </c>
      <c r="D51" s="51"/>
      <c r="E51" s="51">
        <f t="shared" si="2"/>
        <v>-3</v>
      </c>
      <c r="F51" s="51">
        <f t="shared" si="3"/>
        <v>0</v>
      </c>
      <c r="G51" s="70"/>
      <c r="H51" s="72"/>
    </row>
    <row r="52" spans="1:8" ht="25.5">
      <c r="A52" s="78" t="s">
        <v>43</v>
      </c>
      <c r="B52" s="79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73"/>
      <c r="H52" s="72"/>
    </row>
    <row r="53" spans="1:8" ht="15">
      <c r="A53" s="76" t="s">
        <v>45</v>
      </c>
      <c r="B53" s="81" t="s">
        <v>46</v>
      </c>
      <c r="C53" s="56">
        <f>C54+C54+C55+C56+C57+C58</f>
        <v>2027.4</v>
      </c>
      <c r="D53" s="56">
        <f>D54+D54+D55+D56+D57+D58</f>
        <v>286.8</v>
      </c>
      <c r="E53" s="51">
        <f t="shared" si="2"/>
        <v>-1740.6000000000001</v>
      </c>
      <c r="F53" s="51">
        <f t="shared" si="3"/>
        <v>14.146197099733648</v>
      </c>
      <c r="G53" s="70"/>
      <c r="H53" s="72"/>
    </row>
    <row r="54" spans="1:8" ht="15">
      <c r="A54" s="78" t="s">
        <v>47</v>
      </c>
      <c r="B54" s="79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73"/>
      <c r="H54" s="72"/>
    </row>
    <row r="55" spans="1:8" ht="15">
      <c r="A55" s="78" t="s">
        <v>49</v>
      </c>
      <c r="B55" s="79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70"/>
      <c r="H55" s="72"/>
    </row>
    <row r="56" spans="1:8" ht="15">
      <c r="A56" s="78" t="s">
        <v>51</v>
      </c>
      <c r="B56" s="79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70"/>
      <c r="H56" s="72"/>
    </row>
    <row r="57" spans="1:8" ht="15">
      <c r="A57" s="78" t="s">
        <v>53</v>
      </c>
      <c r="B57" s="82" t="s">
        <v>127</v>
      </c>
      <c r="C57" s="57">
        <v>2027.4</v>
      </c>
      <c r="D57" s="51">
        <v>286.8</v>
      </c>
      <c r="E57" s="51">
        <f t="shared" si="2"/>
        <v>-1740.6000000000001</v>
      </c>
      <c r="F57" s="51">
        <f t="shared" si="3"/>
        <v>14.146197099733648</v>
      </c>
      <c r="G57" s="70"/>
      <c r="H57" s="72"/>
    </row>
    <row r="58" spans="1:8" ht="26.25">
      <c r="A58" s="78" t="s">
        <v>54</v>
      </c>
      <c r="B58" s="80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70"/>
      <c r="H58" s="72"/>
    </row>
    <row r="59" spans="1:8" ht="15">
      <c r="A59" s="76" t="s">
        <v>56</v>
      </c>
      <c r="B59" s="81" t="s">
        <v>57</v>
      </c>
      <c r="C59" s="56">
        <f>C60+C61+C62+C63</f>
        <v>411.1</v>
      </c>
      <c r="D59" s="56">
        <f>D61+D62</f>
        <v>201.8</v>
      </c>
      <c r="E59" s="51">
        <f t="shared" si="2"/>
        <v>-209.3</v>
      </c>
      <c r="F59" s="51">
        <f t="shared" si="3"/>
        <v>49.08781318414011</v>
      </c>
      <c r="G59" s="70"/>
      <c r="H59" s="72"/>
    </row>
    <row r="60" spans="1:8" ht="15">
      <c r="A60" s="78" t="s">
        <v>58</v>
      </c>
      <c r="B60" s="79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70"/>
      <c r="H60" s="72"/>
    </row>
    <row r="61" spans="1:8" ht="15">
      <c r="A61" s="78" t="s">
        <v>60</v>
      </c>
      <c r="B61" s="80" t="s">
        <v>61</v>
      </c>
      <c r="C61" s="36">
        <v>269.2</v>
      </c>
      <c r="D61" s="37">
        <v>149.8</v>
      </c>
      <c r="E61" s="51">
        <f t="shared" si="2"/>
        <v>-119.39999999999998</v>
      </c>
      <c r="F61" s="51">
        <f t="shared" si="3"/>
        <v>55.64635958395245</v>
      </c>
      <c r="G61" s="70"/>
      <c r="H61" s="72"/>
    </row>
    <row r="62" spans="1:8" ht="15">
      <c r="A62" s="78" t="s">
        <v>62</v>
      </c>
      <c r="B62" s="80" t="s">
        <v>63</v>
      </c>
      <c r="C62" s="58">
        <v>141.9</v>
      </c>
      <c r="D62" s="51">
        <v>52</v>
      </c>
      <c r="E62" s="51">
        <f t="shared" si="2"/>
        <v>-89.9</v>
      </c>
      <c r="F62" s="51">
        <f t="shared" si="3"/>
        <v>36.64552501761804</v>
      </c>
      <c r="G62" s="70"/>
      <c r="H62" s="72"/>
    </row>
    <row r="63" spans="1:8" ht="15">
      <c r="A63" s="78" t="s">
        <v>64</v>
      </c>
      <c r="B63" s="80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70"/>
      <c r="H63" s="74"/>
    </row>
    <row r="64" spans="1:8" ht="15">
      <c r="A64" s="76" t="s">
        <v>66</v>
      </c>
      <c r="B64" s="81" t="s">
        <v>67</v>
      </c>
      <c r="C64" s="50">
        <f>C65</f>
        <v>0.5</v>
      </c>
      <c r="D64" s="50">
        <f>D65</f>
        <v>0</v>
      </c>
      <c r="E64" s="51">
        <f t="shared" si="2"/>
        <v>-0.5</v>
      </c>
      <c r="F64" s="51">
        <f t="shared" si="3"/>
        <v>0</v>
      </c>
      <c r="G64" s="75"/>
      <c r="H64" s="72"/>
    </row>
    <row r="65" spans="1:8" ht="26.25">
      <c r="A65" s="78" t="s">
        <v>128</v>
      </c>
      <c r="B65" s="80" t="s">
        <v>129</v>
      </c>
      <c r="C65" s="52">
        <v>0.5</v>
      </c>
      <c r="D65" s="51"/>
      <c r="E65" s="51">
        <f t="shared" si="2"/>
        <v>-0.5</v>
      </c>
      <c r="F65" s="51">
        <f t="shared" si="3"/>
        <v>0</v>
      </c>
      <c r="G65" s="75"/>
      <c r="H65" s="72"/>
    </row>
    <row r="66" spans="1:8" ht="15">
      <c r="A66" s="76" t="s">
        <v>68</v>
      </c>
      <c r="B66" s="81" t="s">
        <v>69</v>
      </c>
      <c r="C66" s="56">
        <f>SUM(C67:C71)</f>
        <v>3.4</v>
      </c>
      <c r="D66" s="56">
        <f>SUM(D67:D71)</f>
        <v>0</v>
      </c>
      <c r="E66" s="51">
        <f t="shared" si="2"/>
        <v>-3.4</v>
      </c>
      <c r="F66" s="51">
        <f t="shared" si="3"/>
        <v>0</v>
      </c>
      <c r="G66" s="75"/>
      <c r="H66" s="72"/>
    </row>
    <row r="67" spans="1:8" ht="15">
      <c r="A67" s="78" t="s">
        <v>70</v>
      </c>
      <c r="B67" s="79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5"/>
      <c r="H67" s="72"/>
    </row>
    <row r="68" spans="1:8" ht="15">
      <c r="A68" s="78" t="s">
        <v>72</v>
      </c>
      <c r="B68" s="79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5"/>
      <c r="H68" s="74"/>
    </row>
    <row r="69" spans="1:8" ht="38.25">
      <c r="A69" s="78" t="s">
        <v>147</v>
      </c>
      <c r="B69" s="79" t="s">
        <v>152</v>
      </c>
      <c r="C69" s="53">
        <v>3.4</v>
      </c>
      <c r="D69" s="53"/>
      <c r="E69" s="51">
        <f t="shared" si="2"/>
        <v>-3.4</v>
      </c>
      <c r="F69" s="51">
        <f t="shared" si="3"/>
        <v>0</v>
      </c>
      <c r="G69" s="70"/>
      <c r="H69" s="72"/>
    </row>
    <row r="70" spans="1:6" ht="25.5">
      <c r="A70" s="78" t="s">
        <v>153</v>
      </c>
      <c r="B70" s="79" t="s">
        <v>154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8" t="s">
        <v>155</v>
      </c>
      <c r="B71" s="79" t="s">
        <v>156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6" t="s">
        <v>74</v>
      </c>
      <c r="B72" s="81" t="s">
        <v>75</v>
      </c>
      <c r="C72" s="56">
        <f>C73+C74</f>
        <v>10100.3</v>
      </c>
      <c r="D72" s="56">
        <v>522</v>
      </c>
      <c r="E72" s="51">
        <f t="shared" si="2"/>
        <v>-9578.3</v>
      </c>
      <c r="F72" s="51">
        <f t="shared" si="3"/>
        <v>5.168163321881528</v>
      </c>
    </row>
    <row r="73" spans="1:6" ht="15">
      <c r="A73" s="78" t="s">
        <v>76</v>
      </c>
      <c r="B73" s="83" t="s">
        <v>77</v>
      </c>
      <c r="C73" s="53">
        <v>10100.3</v>
      </c>
      <c r="D73" s="53">
        <v>522</v>
      </c>
      <c r="E73" s="51">
        <f t="shared" si="2"/>
        <v>-9578.3</v>
      </c>
      <c r="F73" s="51">
        <f t="shared" si="3"/>
        <v>5.168163321881528</v>
      </c>
    </row>
    <row r="74" spans="1:6" ht="15">
      <c r="A74" s="78" t="s">
        <v>78</v>
      </c>
      <c r="B74" s="79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6" t="s">
        <v>80</v>
      </c>
      <c r="B75" s="81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8" t="s">
        <v>82</v>
      </c>
      <c r="B76" s="79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8" t="s">
        <v>84</v>
      </c>
      <c r="B77" s="79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8" t="s">
        <v>86</v>
      </c>
      <c r="B78" s="79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6" t="s">
        <v>88</v>
      </c>
      <c r="B79" s="81" t="s">
        <v>89</v>
      </c>
      <c r="C79" s="56">
        <f>SUM(C80:C84)</f>
        <v>54.8</v>
      </c>
      <c r="D79" s="56">
        <f>SUM(D80:D84)</f>
        <v>13.7</v>
      </c>
      <c r="E79" s="51">
        <f t="shared" si="2"/>
        <v>-41.099999999999994</v>
      </c>
      <c r="F79" s="51">
        <f t="shared" si="3"/>
        <v>25</v>
      </c>
    </row>
    <row r="80" spans="1:6" ht="15">
      <c r="A80" s="78" t="s">
        <v>145</v>
      </c>
      <c r="B80" s="79" t="s">
        <v>146</v>
      </c>
      <c r="C80" s="53">
        <v>54.8</v>
      </c>
      <c r="D80" s="53">
        <v>13.7</v>
      </c>
      <c r="E80" s="51">
        <f t="shared" si="2"/>
        <v>-41.099999999999994</v>
      </c>
      <c r="F80" s="51">
        <f t="shared" si="3"/>
        <v>25</v>
      </c>
    </row>
    <row r="81" spans="1:6" ht="15">
      <c r="A81" s="78" t="s">
        <v>90</v>
      </c>
      <c r="B81" s="82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8" t="s">
        <v>91</v>
      </c>
      <c r="B82" s="79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8" t="s">
        <v>92</v>
      </c>
      <c r="B83" s="79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8" t="s">
        <v>94</v>
      </c>
      <c r="B84" s="79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6" t="s">
        <v>95</v>
      </c>
      <c r="B85" s="81" t="s">
        <v>96</v>
      </c>
      <c r="C85" s="56">
        <f>C86+C87+C88</f>
        <v>2</v>
      </c>
      <c r="D85" s="55">
        <f>D86</f>
        <v>0</v>
      </c>
      <c r="E85" s="51">
        <f t="shared" si="2"/>
        <v>-2</v>
      </c>
      <c r="F85" s="51">
        <f t="shared" si="3"/>
        <v>0</v>
      </c>
    </row>
    <row r="86" spans="1:6" ht="15">
      <c r="A86" s="78" t="s">
        <v>97</v>
      </c>
      <c r="B86" s="79" t="s">
        <v>98</v>
      </c>
      <c r="C86" s="53">
        <v>2</v>
      </c>
      <c r="D86" s="59">
        <v>0</v>
      </c>
      <c r="E86" s="51">
        <f t="shared" si="2"/>
        <v>-2</v>
      </c>
      <c r="F86" s="51">
        <f t="shared" si="3"/>
        <v>0</v>
      </c>
    </row>
    <row r="87" spans="1:6" ht="15">
      <c r="A87" s="78" t="s">
        <v>133</v>
      </c>
      <c r="B87" s="82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8" t="s">
        <v>99</v>
      </c>
      <c r="B88" s="79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6" t="s">
        <v>136</v>
      </c>
      <c r="B89" s="81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8" t="s">
        <v>138</v>
      </c>
      <c r="B90" s="79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6" t="s">
        <v>100</v>
      </c>
      <c r="B91" s="81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8" t="s">
        <v>101</v>
      </c>
      <c r="B92" s="80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8" t="s">
        <v>107</v>
      </c>
      <c r="B93" s="79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8"/>
      <c r="B94" s="81" t="s">
        <v>102</v>
      </c>
      <c r="C94" s="60">
        <f>C85+C72+C59+C53+C50+C48+C39+C89+C64+C79+C66</f>
        <v>15857.199999999997</v>
      </c>
      <c r="D94" s="56">
        <f>D39+D48+D50+D53+D59+D64+D66+D72+D75+D79+D85+D89+D91</f>
        <v>1892.1</v>
      </c>
      <c r="E94" s="51">
        <f t="shared" si="2"/>
        <v>-13965.099999999997</v>
      </c>
      <c r="F94" s="51">
        <f t="shared" si="3"/>
        <v>11.932119163534548</v>
      </c>
    </row>
    <row r="95" spans="1:6" ht="15">
      <c r="A95" s="78"/>
      <c r="B95" s="81" t="s">
        <v>103</v>
      </c>
      <c r="C95" s="61">
        <v>-182.6</v>
      </c>
      <c r="D95" s="62">
        <v>1048.9</v>
      </c>
      <c r="E95" s="51">
        <f t="shared" si="2"/>
        <v>1231.5</v>
      </c>
      <c r="F95" s="51">
        <f t="shared" si="3"/>
        <v>-574.4249726177438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2017-06-09T11:51:18Z</dcterms:modified>
  <cp:category/>
  <cp:version/>
  <cp:contentType/>
  <cp:contentStatus/>
</cp:coreProperties>
</file>