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<sst xmlns="http://schemas.openxmlformats.org/spreadsheetml/2006/main" count="188" uniqueCount="157">
  <si>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</si>
  <si>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</si>
  <si>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</si>
  <si>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</si>
  <si>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</si>
  <si>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</si>
  <si>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</si>
  <si>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</si>
  <si>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</si>
  <si>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</si>
  <si>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</si>
  <si>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</si>
  <si>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</si>
  <si>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</si>
  <si>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</si>
  <si>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</si>
  <si>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</si>
  <si>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</si>
  <si>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</si>
  <si>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</si>
  <si>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</si>
  <si>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</si>
  <si>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</si>
  <si>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</si>
  <si>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</si>
  <si>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</si>
  <si>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</si>
  <si>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</si>
  <si>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</si>
  <si>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</si>
  <si>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</si>
  <si>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</si>
  <si>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</si>
  <si>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</si>
  <si>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</si>
  <si>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</si>
  <si>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</si>
  <si>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</si>
  <si>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</si>
  <si>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</si>
  <si>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</si>
  <si>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</si>
  <si>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</si>
  <si>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</si>
  <si>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</si>
  <si>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</si>
  <si>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</si>
  <si>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</si>
  <si>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</si>
  <si>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</si>
  <si>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</si>
  <si>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</si>
  <si>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</si>
  <si>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</si>
  <si>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</si>
  <si>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</si>
  <si>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</si>
  <si>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</si>
  <si>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</si>
  <si>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</si>
  <si>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</si>
  <si>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</si>
  <si>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</si>
  <si>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</si>
  <si>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</si>
  <si>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</si>
  <si>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</si>
  <si>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</si>
  <si>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</si>
  <si>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</si>
  <si>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</si>
  <si>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</si>
  <si>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</si>
  <si>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</si>
  <si>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</si>
  <si>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</si>
  <si>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</si>
  <si>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</si>
  <si>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</si>
  <si>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</si>
  <si>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</si>
  <si>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</si>
  <si>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</si>
  <si>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</si>
  <si>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</si>
  <si>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</si>
  <si>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</si>
  <si>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</si>
  <si>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</si>
  <si>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</si>
  <si>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</si>
  <si>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</si>
  <si>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</si>
  <si>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</si>
  <si>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</si>
  <si>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</si>
  <si>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</si>
  <si>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</si>
  <si>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</si>
  <si>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</si>
  <si>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</si>
  <si>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</si>
  <si>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</si>
  <si>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</si>
  <si>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</si>
  <si>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</si>
  <si>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</si>
  <si>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</si>
  <si>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</si>
  <si>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</si>
  <si>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</si>
  <si>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</si>
  <si>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</si>
  <si>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</si>
  <si>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</si>
  <si>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</si>
  <si>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</si>
  <si>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</si>
  <si>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</si>
  <si>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</si>
  <si>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</si>
  <si>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</si>
  <si>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</si>
  <si>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</si>
  <si>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</si>
  <si>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</si>
  <si>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</si>
  <si>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</si>
  <si>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</si>
  <si>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</si>
  <si>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</si>
  <si>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</si>
  <si>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</si>
  <si>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</si>
  <si>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</si>
  <si>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</si>
  <si>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</si>
  <si>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</si>
  <si>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</si>
  <si>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</si>
  <si>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</si>
  <si>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</si>
  <si>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</si>
  <si>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</si>
  <si>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</si>
  <si>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</si>
  <si>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</si>
  <si>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</si>
  <si>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</si>
  <si>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</si>
  <si>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</si>
  <si>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</si>
  <si>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</si>
  <si>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План 2018 год</t>
  </si>
  <si>
    <t>по состоянию на 01.02.2019г.</t>
  </si>
  <si>
    <t>Факт на 01.02.2019</t>
  </si>
  <si>
    <t>факт на 01.02.19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</si>
</sst>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70">
      <selection activeCell="J39" sqref="J39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154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153</v>
      </c>
      <c r="D4" s="8" t="s">
        <v>155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2674.7999999999997</v>
      </c>
      <c r="D5" s="44">
        <f>D6+D7+D8+D9+D10+D11+D12+D15+D13+D14</f>
        <v>416.2</v>
      </c>
      <c r="E5" s="44">
        <f>E6+E7+E8+E9+E10+E11+E12+E15+E13+E14</f>
        <v>166.5</v>
      </c>
      <c r="F5" s="45">
        <f>E5-C5</f>
        <v>-2508.2999999999997</v>
      </c>
      <c r="G5" s="26">
        <f>E5/C5*100</f>
        <v>6.224764468371468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734.9</v>
      </c>
      <c r="D7" s="46">
        <v>158.4</v>
      </c>
      <c r="E7" s="46">
        <v>70.5</v>
      </c>
      <c r="F7" s="47">
        <f aca="true" t="shared" si="0" ref="F7:F35">E7-C7</f>
        <v>-664.4</v>
      </c>
      <c r="G7" s="26">
        <f aca="true" t="shared" si="1" ref="G7:G35">E7/C7*100</f>
        <v>9.593141924071302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102.9</v>
      </c>
      <c r="D11" s="46">
        <v>62.8</v>
      </c>
      <c r="E11" s="46">
        <v>62.8</v>
      </c>
      <c r="F11" s="47">
        <f t="shared" si="0"/>
        <v>-40.10000000000001</v>
      </c>
      <c r="G11" s="26">
        <f t="shared" si="1"/>
        <v>61.03012633624878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130.9</v>
      </c>
      <c r="D13" s="46">
        <v>1.2</v>
      </c>
      <c r="E13" s="46">
        <v>0.5</v>
      </c>
      <c r="F13" s="47">
        <f t="shared" si="0"/>
        <v>-130.4</v>
      </c>
      <c r="G13" s="26">
        <f t="shared" si="1"/>
        <v>0.3819709702062643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1703.1</v>
      </c>
      <c r="D14" s="46">
        <v>192.8</v>
      </c>
      <c r="E14" s="46">
        <v>32.2</v>
      </c>
      <c r="F14" s="47">
        <f t="shared" si="0"/>
        <v>-1670.8999999999999</v>
      </c>
      <c r="G14" s="26">
        <f t="shared" si="1"/>
        <v>1.8906699547883277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3</v>
      </c>
      <c r="D15" s="46">
        <v>1</v>
      </c>
      <c r="E15" s="46">
        <v>0.5</v>
      </c>
      <c r="F15" s="47">
        <f t="shared" si="0"/>
        <v>-2.5</v>
      </c>
      <c r="G15" s="26">
        <f t="shared" si="1"/>
        <v>16.666666666666664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67.3</v>
      </c>
      <c r="D16" s="48">
        <f>D17+D18+D19+D20+D21+D22+D23+D24+D25+D26+D27</f>
        <v>18.900000000000002</v>
      </c>
      <c r="E16" s="48">
        <f>E17+E18+E19+E20+E21+E22+E23+E24+E25+E26+E27</f>
        <v>22.1</v>
      </c>
      <c r="F16" s="45">
        <f t="shared" si="0"/>
        <v>-45.199999999999996</v>
      </c>
      <c r="G16" s="26">
        <f t="shared" si="1"/>
        <v>32.83803863298663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60.1</v>
      </c>
      <c r="D20" s="46">
        <v>15.1</v>
      </c>
      <c r="E20" s="46">
        <v>5</v>
      </c>
      <c r="F20" s="47">
        <f t="shared" si="0"/>
        <v>-55.1</v>
      </c>
      <c r="G20" s="26">
        <f t="shared" si="1"/>
        <v>8.319467554076539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/>
      <c r="D21" s="46"/>
      <c r="E21" s="46"/>
      <c r="F21" s="47">
        <f t="shared" si="0"/>
        <v>0</v>
      </c>
      <c r="G21" s="26" t="e">
        <f t="shared" si="1"/>
        <v>#DIV/0!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>
        <v>0</v>
      </c>
      <c r="D23" s="46">
        <v>0</v>
      </c>
      <c r="E23" s="46">
        <v>0</v>
      </c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0</v>
      </c>
      <c r="D24" s="46">
        <v>0</v>
      </c>
      <c r="E24" s="46">
        <v>0</v>
      </c>
      <c r="F24" s="47">
        <v>0</v>
      </c>
      <c r="G24" s="26" t="e">
        <f t="shared" si="1"/>
        <v>#DIV/0!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2</v>
      </c>
      <c r="D26" s="46">
        <v>2</v>
      </c>
      <c r="E26" s="46">
        <v>17.1</v>
      </c>
      <c r="F26" s="47">
        <v>0</v>
      </c>
      <c r="G26" s="26">
        <f t="shared" si="1"/>
        <v>855.0000000000001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>
        <v>5.2</v>
      </c>
      <c r="D27" s="46">
        <v>1.8</v>
      </c>
      <c r="E27" s="46">
        <v>0</v>
      </c>
      <c r="F27" s="47">
        <v>0</v>
      </c>
      <c r="G27" s="26">
        <f t="shared" si="1"/>
        <v>0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2742.1</v>
      </c>
      <c r="D28" s="49">
        <f>D5+D16</f>
        <v>435.09999999999997</v>
      </c>
      <c r="E28" s="49">
        <f>E5+E16</f>
        <v>188.6</v>
      </c>
      <c r="F28" s="45">
        <f t="shared" si="0"/>
        <v>-2553.5</v>
      </c>
      <c r="G28" s="26">
        <f t="shared" si="1"/>
        <v>6.877940264760585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6885.400000000001</v>
      </c>
      <c r="D29" s="49">
        <f>SUM(D30:D33)</f>
        <v>6885.400000000001</v>
      </c>
      <c r="E29" s="49">
        <f>SUM(E30:E33)</f>
        <v>935.6</v>
      </c>
      <c r="F29" s="45">
        <f t="shared" si="0"/>
        <v>-5949.8</v>
      </c>
      <c r="G29" s="26">
        <f t="shared" si="1"/>
        <v>13.588172074244051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4937.6</v>
      </c>
      <c r="D30" s="46">
        <v>4937.6</v>
      </c>
      <c r="E30" s="46">
        <v>752.2</v>
      </c>
      <c r="F30" s="47">
        <f t="shared" si="0"/>
        <v>-4185.400000000001</v>
      </c>
      <c r="G30" s="16">
        <f t="shared" si="1"/>
        <v>15.234121840570317</v>
      </c>
      <c r="H30" s="14" t="s">
        <v>108</v>
      </c>
    </row>
    <row r="31" spans="1:8" ht="28.5" customHeight="1">
      <c r="A31" s="4">
        <v>2</v>
      </c>
      <c r="B31" s="21" t="s">
        <v>20</v>
      </c>
      <c r="C31" s="46">
        <v>0</v>
      </c>
      <c r="D31" s="46">
        <v>0</v>
      </c>
      <c r="E31" s="46">
        <v>0</v>
      </c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83.5</v>
      </c>
      <c r="D32" s="46">
        <v>83.5</v>
      </c>
      <c r="E32" s="46">
        <v>0</v>
      </c>
      <c r="F32" s="47">
        <f t="shared" si="0"/>
        <v>-83.5</v>
      </c>
      <c r="G32" s="16">
        <f t="shared" si="1"/>
        <v>0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1864.3</v>
      </c>
      <c r="D33" s="46">
        <v>1864.3</v>
      </c>
      <c r="E33" s="46">
        <v>183.4</v>
      </c>
      <c r="F33" s="47">
        <f t="shared" si="0"/>
        <v>-1680.8999999999999</v>
      </c>
      <c r="G33" s="16">
        <f t="shared" si="1"/>
        <v>9.837472509789198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0</v>
      </c>
      <c r="D34" s="46">
        <v>0</v>
      </c>
      <c r="E34" s="46">
        <v>0</v>
      </c>
      <c r="F34" s="47">
        <f t="shared" si="0"/>
        <v>0</v>
      </c>
      <c r="G34" s="16" t="e">
        <f t="shared" si="1"/>
        <v>#DIV/0!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9627.5</v>
      </c>
      <c r="D35" s="49">
        <f>D28+D29+D34</f>
        <v>7320.500000000001</v>
      </c>
      <c r="E35" s="49">
        <f>E28+E29+E34</f>
        <v>1124.2</v>
      </c>
      <c r="F35" s="45">
        <f t="shared" si="0"/>
        <v>-8503.3</v>
      </c>
      <c r="G35" s="26">
        <f t="shared" si="1"/>
        <v>11.676967021552844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156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4019.4</v>
      </c>
      <c r="D39" s="50">
        <f>SUM(D40:D47)</f>
        <v>173.4</v>
      </c>
      <c r="E39" s="51">
        <f aca="true" t="shared" si="2" ref="E39:E95">D39-C39</f>
        <v>-3846</v>
      </c>
      <c r="F39" s="51">
        <f>D39/C39*100</f>
        <v>4.314076727869831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3912</v>
      </c>
      <c r="D42" s="51">
        <v>168.6</v>
      </c>
      <c r="E42" s="51">
        <f t="shared" si="2"/>
        <v>-3743.4</v>
      </c>
      <c r="F42" s="51">
        <f t="shared" si="3"/>
        <v>4.309815950920245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5.6</v>
      </c>
      <c r="D44" s="54"/>
      <c r="E44" s="51">
        <f t="shared" si="2"/>
        <v>-5.6</v>
      </c>
      <c r="F44" s="51">
        <f t="shared" si="3"/>
        <v>0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96.8</v>
      </c>
      <c r="D47" s="51">
        <v>4.8</v>
      </c>
      <c r="E47" s="51">
        <f t="shared" si="2"/>
        <v>-92</v>
      </c>
      <c r="F47" s="51">
        <f t="shared" si="3"/>
        <v>4.958677685950414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83.3</v>
      </c>
      <c r="D48" s="55">
        <v>0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83.3</v>
      </c>
      <c r="D49" s="33">
        <v>0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3</v>
      </c>
      <c r="D50" s="56">
        <f>D51+D52</f>
        <v>0</v>
      </c>
      <c r="E50" s="51">
        <f t="shared" si="2"/>
        <v>-3</v>
      </c>
      <c r="F50" s="51">
        <f t="shared" si="3"/>
        <v>0</v>
      </c>
      <c r="G50" s="69"/>
      <c r="H50" s="70"/>
    </row>
    <row r="51" spans="1:8" ht="51">
      <c r="A51" s="74" t="s">
        <v>42</v>
      </c>
      <c r="B51" s="75" t="s">
        <v>126</v>
      </c>
      <c r="C51" s="33">
        <v>3</v>
      </c>
      <c r="D51" s="51"/>
      <c r="E51" s="51">
        <f t="shared" si="2"/>
        <v>-3</v>
      </c>
      <c r="F51" s="51">
        <f t="shared" si="3"/>
        <v>0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1418.7</v>
      </c>
      <c r="D53" s="56">
        <f>D54+D54+D55+D56+D57+D58</f>
        <v>54.9</v>
      </c>
      <c r="E53" s="51">
        <f t="shared" si="2"/>
        <v>-1363.8</v>
      </c>
      <c r="F53" s="51">
        <f t="shared" si="3"/>
        <v>3.8697399027278494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1418.7</v>
      </c>
      <c r="D57" s="51">
        <v>54.9</v>
      </c>
      <c r="E57" s="51">
        <f t="shared" si="2"/>
        <v>-1363.8</v>
      </c>
      <c r="F57" s="51">
        <f t="shared" si="3"/>
        <v>3.8697399027278494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856.7</v>
      </c>
      <c r="D59" s="56">
        <f>D61+D62</f>
        <v>7.3</v>
      </c>
      <c r="E59" s="51">
        <f t="shared" si="2"/>
        <v>-849.4000000000001</v>
      </c>
      <c r="F59" s="51">
        <f t="shared" si="3"/>
        <v>0.8521069219096532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445.6</v>
      </c>
      <c r="D61" s="37">
        <v>0</v>
      </c>
      <c r="E61" s="51">
        <f t="shared" si="2"/>
        <v>-445.6</v>
      </c>
      <c r="F61" s="51">
        <f t="shared" si="3"/>
        <v>0</v>
      </c>
      <c r="G61" s="66"/>
      <c r="H61" s="68"/>
    </row>
    <row r="62" spans="1:8" ht="15">
      <c r="A62" s="74" t="s">
        <v>62</v>
      </c>
      <c r="B62" s="76" t="s">
        <v>63</v>
      </c>
      <c r="C62" s="58">
        <v>411.1</v>
      </c>
      <c r="D62" s="51">
        <v>7.3</v>
      </c>
      <c r="E62" s="51">
        <f t="shared" si="2"/>
        <v>-403.8</v>
      </c>
      <c r="F62" s="51">
        <f t="shared" si="3"/>
        <v>1.7757236682072488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9.9</v>
      </c>
      <c r="D64" s="50">
        <f>D65</f>
        <v>0</v>
      </c>
      <c r="E64" s="51">
        <f t="shared" si="2"/>
        <v>-9.9</v>
      </c>
      <c r="F64" s="51">
        <f t="shared" si="3"/>
        <v>0</v>
      </c>
      <c r="G64" s="71"/>
      <c r="H64" s="68"/>
    </row>
    <row r="65" spans="1:8" ht="26.25">
      <c r="A65" s="74" t="s">
        <v>128</v>
      </c>
      <c r="B65" s="76" t="s">
        <v>129</v>
      </c>
      <c r="C65" s="52">
        <v>9.9</v>
      </c>
      <c r="D65" s="51">
        <v>0</v>
      </c>
      <c r="E65" s="51">
        <f t="shared" si="2"/>
        <v>-9.9</v>
      </c>
      <c r="F65" s="51">
        <f t="shared" si="3"/>
        <v>0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34</v>
      </c>
      <c r="D66" s="56">
        <f>SUM(D67:D71)</f>
        <v>0</v>
      </c>
      <c r="E66" s="51">
        <f t="shared" si="2"/>
        <v>-34</v>
      </c>
      <c r="F66" s="51">
        <f t="shared" si="3"/>
        <v>0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148</v>
      </c>
      <c r="C69" s="53">
        <v>34</v>
      </c>
      <c r="D69" s="53">
        <v>0</v>
      </c>
      <c r="E69" s="51">
        <f t="shared" si="2"/>
        <v>-34</v>
      </c>
      <c r="F69" s="51">
        <f t="shared" si="3"/>
        <v>0</v>
      </c>
      <c r="G69" s="66"/>
      <c r="H69" s="68"/>
    </row>
    <row r="70" spans="1:6" ht="25.5">
      <c r="A70" s="74" t="s">
        <v>149</v>
      </c>
      <c r="B70" s="75" t="s">
        <v>150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151</v>
      </c>
      <c r="B71" s="75" t="s">
        <v>152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v>3140.4</v>
      </c>
      <c r="D72" s="56">
        <v>450</v>
      </c>
      <c r="E72" s="51">
        <f t="shared" si="2"/>
        <v>-2690.4</v>
      </c>
      <c r="F72" s="51">
        <f t="shared" si="3"/>
        <v>14.329384791746275</v>
      </c>
    </row>
    <row r="73" spans="1:6" ht="15">
      <c r="A73" s="74" t="s">
        <v>76</v>
      </c>
      <c r="B73" s="79" t="s">
        <v>77</v>
      </c>
      <c r="C73" s="53">
        <v>3140.4</v>
      </c>
      <c r="D73" s="53">
        <v>450</v>
      </c>
      <c r="E73" s="51">
        <f t="shared" si="2"/>
        <v>-2690.4</v>
      </c>
      <c r="F73" s="51">
        <f t="shared" si="3"/>
        <v>14.329384791746275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60</v>
      </c>
      <c r="D79" s="56">
        <v>0</v>
      </c>
      <c r="E79" s="51">
        <f t="shared" si="2"/>
        <v>-60</v>
      </c>
      <c r="F79" s="51">
        <f t="shared" si="3"/>
        <v>0</v>
      </c>
    </row>
    <row r="80" spans="1:6" ht="15">
      <c r="A80" s="74" t="s">
        <v>145</v>
      </c>
      <c r="B80" s="75" t="s">
        <v>146</v>
      </c>
      <c r="C80" s="53">
        <v>60</v>
      </c>
      <c r="D80" s="53">
        <v>0</v>
      </c>
      <c r="E80" s="51">
        <f t="shared" si="2"/>
        <v>-60</v>
      </c>
      <c r="F80" s="51">
        <f t="shared" si="3"/>
        <v>0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2</v>
      </c>
      <c r="E85" s="51">
        <f t="shared" si="2"/>
        <v>0</v>
      </c>
      <c r="F85" s="51">
        <f t="shared" si="3"/>
        <v>100</v>
      </c>
    </row>
    <row r="86" spans="1:6" ht="15">
      <c r="A86" s="74" t="s">
        <v>97</v>
      </c>
      <c r="B86" s="75" t="s">
        <v>98</v>
      </c>
      <c r="C86" s="53">
        <v>2</v>
      </c>
      <c r="D86" s="59">
        <v>2</v>
      </c>
      <c r="E86" s="51">
        <f t="shared" si="2"/>
        <v>0</v>
      </c>
      <c r="F86" s="51">
        <f t="shared" si="3"/>
        <v>100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</v>
      </c>
      <c r="D89" s="56">
        <f>D90</f>
        <v>0</v>
      </c>
      <c r="E89" s="51">
        <f t="shared" si="2"/>
        <v>0</v>
      </c>
      <c r="F89" s="51" t="e">
        <f t="shared" si="3"/>
        <v>#DIV/0!</v>
      </c>
    </row>
    <row r="90" spans="1:6" ht="25.5">
      <c r="A90" s="74" t="s">
        <v>138</v>
      </c>
      <c r="B90" s="75" t="s">
        <v>139</v>
      </c>
      <c r="C90" s="53"/>
      <c r="D90" s="51"/>
      <c r="E90" s="51">
        <f t="shared" si="2"/>
        <v>0</v>
      </c>
      <c r="F90" s="51" t="e">
        <f t="shared" si="3"/>
        <v>#DIV/0!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v>9627.4</v>
      </c>
      <c r="D94" s="56">
        <v>685.6</v>
      </c>
      <c r="E94" s="51">
        <f t="shared" si="2"/>
        <v>-8941.8</v>
      </c>
      <c r="F94" s="51">
        <f t="shared" si="3"/>
        <v>7.1213411720713795</v>
      </c>
    </row>
    <row r="95" spans="1:6" ht="15">
      <c r="A95" s="74"/>
      <c r="B95" s="77" t="s">
        <v>103</v>
      </c>
      <c r="C95" s="61"/>
      <c r="D95" s="62">
        <v>438.5</v>
      </c>
      <c r="E95" s="51">
        <f t="shared" si="2"/>
        <v>438.5</v>
      </c>
      <c r="F95" s="51" t="e">
        <f t="shared" si="3"/>
        <v>#DIV/0!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2019-02-18T07:20:10Z</dcterms:modified>
  <cp:category/>
  <cp:version/>
  <cp:contentType/>
  <cp:contentStatus/>
</cp:coreProperties>
</file>